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4\apk\Finansies\Spreiblaaie\Aangee\"/>
    </mc:Choice>
  </mc:AlternateContent>
  <xr:revisionPtr revIDLastSave="0" documentId="13_ncr:1_{BE809911-DF9F-430B-99E1-2AD267F42DE2}" xr6:coauthVersionLast="36" xr6:coauthVersionMax="36" xr10:uidLastSave="{00000000-0000-0000-0000-000000000000}"/>
  <bookViews>
    <workbookView xWindow="0" yWindow="0" windowWidth="19200" windowHeight="6810" activeTab="2" xr2:uid="{5936B636-E912-4FDB-801A-775F2F532AEF}"/>
  </bookViews>
  <sheets>
    <sheet name="2024" sheetId="1" r:id="rId1"/>
    <sheet name="2025" sheetId="3" r:id="rId2"/>
    <sheet name="2026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7" i="4" l="1"/>
  <c r="O10" i="4" l="1"/>
  <c r="O63" i="4" l="1"/>
  <c r="E86" i="4" l="1"/>
  <c r="E46" i="4"/>
  <c r="E9" i="4"/>
  <c r="E73" i="4" l="1"/>
  <c r="O34" i="4"/>
  <c r="O95" i="4" l="1"/>
  <c r="D94" i="4"/>
  <c r="O85" i="4"/>
  <c r="D85" i="4"/>
  <c r="D71" i="4"/>
  <c r="O71" i="4" s="1"/>
  <c r="D54" i="4"/>
  <c r="D22" i="4"/>
  <c r="C91" i="4"/>
  <c r="O91" i="4" s="1"/>
  <c r="O79" i="4"/>
  <c r="C74" i="4"/>
  <c r="C61" i="4"/>
  <c r="O61" i="4" s="1"/>
  <c r="C38" i="4"/>
  <c r="H100" i="4"/>
  <c r="K100" i="4"/>
  <c r="I100" i="4"/>
  <c r="G100" i="4"/>
  <c r="F100" i="4"/>
  <c r="E100" i="4"/>
  <c r="C100" i="4"/>
  <c r="O99" i="4"/>
  <c r="O98" i="4"/>
  <c r="O97" i="4"/>
  <c r="O96" i="4"/>
  <c r="O94" i="4"/>
  <c r="O93" i="4"/>
  <c r="O92" i="4"/>
  <c r="O90" i="4"/>
  <c r="O88" i="4"/>
  <c r="O87" i="4"/>
  <c r="O86" i="4"/>
  <c r="O84" i="4"/>
  <c r="O83" i="4"/>
  <c r="O82" i="4"/>
  <c r="O81" i="4"/>
  <c r="O80" i="4"/>
  <c r="O78" i="4"/>
  <c r="O77" i="4"/>
  <c r="O76" i="4"/>
  <c r="O75" i="4"/>
  <c r="O74" i="4"/>
  <c r="O73" i="4"/>
  <c r="O72" i="4"/>
  <c r="O70" i="4"/>
  <c r="O69" i="4"/>
  <c r="O68" i="4"/>
  <c r="O66" i="4"/>
  <c r="O65" i="4"/>
  <c r="O64" i="4"/>
  <c r="O62" i="4"/>
  <c r="O60" i="4"/>
  <c r="O59" i="4"/>
  <c r="O58" i="4"/>
  <c r="O57" i="4"/>
  <c r="O56" i="4"/>
  <c r="O55" i="4"/>
  <c r="O53" i="4"/>
  <c r="O51" i="4"/>
  <c r="O50" i="4"/>
  <c r="O49" i="4"/>
  <c r="O48" i="4"/>
  <c r="M100" i="4"/>
  <c r="O46" i="4"/>
  <c r="O45" i="4"/>
  <c r="O44" i="4"/>
  <c r="O43" i="4"/>
  <c r="O42" i="4"/>
  <c r="O41" i="4"/>
  <c r="O40" i="4"/>
  <c r="O39" i="4"/>
  <c r="O38" i="4"/>
  <c r="O37" i="4"/>
  <c r="O36" i="4"/>
  <c r="O35" i="4"/>
  <c r="O33" i="4"/>
  <c r="O32" i="4"/>
  <c r="O31" i="4"/>
  <c r="O30" i="4"/>
  <c r="O29" i="4"/>
  <c r="O28" i="4"/>
  <c r="O27" i="4"/>
  <c r="O26" i="4"/>
  <c r="O24" i="4"/>
  <c r="O23" i="4"/>
  <c r="N100" i="4"/>
  <c r="L100" i="4"/>
  <c r="O21" i="4"/>
  <c r="O20" i="4"/>
  <c r="O19" i="4"/>
  <c r="O18" i="4"/>
  <c r="O17" i="4"/>
  <c r="O16" i="4"/>
  <c r="O15" i="4"/>
  <c r="O14" i="4"/>
  <c r="O13" i="4"/>
  <c r="O12" i="4"/>
  <c r="O11" i="4"/>
  <c r="O9" i="4"/>
  <c r="O8" i="4"/>
  <c r="O7" i="4"/>
  <c r="O6" i="4"/>
  <c r="O5" i="4"/>
  <c r="D100" i="4" l="1"/>
  <c r="J100" i="4"/>
  <c r="O89" i="4"/>
  <c r="O47" i="4"/>
  <c r="O52" i="4"/>
  <c r="O22" i="4"/>
  <c r="O25" i="4"/>
  <c r="O54" i="4"/>
  <c r="O92" i="3"/>
  <c r="L93" i="3"/>
  <c r="K93" i="3"/>
  <c r="J93" i="3"/>
  <c r="I93" i="3"/>
  <c r="O100" i="4" l="1"/>
  <c r="O101" i="4"/>
  <c r="M89" i="3"/>
  <c r="M88" i="3"/>
  <c r="I85" i="3" l="1"/>
  <c r="M83" i="3"/>
  <c r="I70" i="3"/>
  <c r="O70" i="3" s="1"/>
  <c r="I59" i="3"/>
  <c r="O57" i="3"/>
  <c r="N57" i="3"/>
  <c r="L52" i="3"/>
  <c r="O52" i="3" s="1"/>
  <c r="O51" i="3"/>
  <c r="N51" i="3"/>
  <c r="I50" i="3"/>
  <c r="O50" i="3" s="1"/>
  <c r="L50" i="3"/>
  <c r="L45" i="3"/>
  <c r="O45" i="3" s="1"/>
  <c r="O36" i="3"/>
  <c r="N36" i="3"/>
  <c r="O25" i="3"/>
  <c r="N25" i="3"/>
  <c r="M24" i="3"/>
  <c r="O24" i="3" s="1"/>
  <c r="M21" i="3"/>
  <c r="K21" i="3"/>
  <c r="O21" i="3" s="1"/>
  <c r="O20" i="3"/>
  <c r="N20" i="3"/>
  <c r="O91" i="3"/>
  <c r="O90" i="3"/>
  <c r="O89" i="3"/>
  <c r="O88" i="3"/>
  <c r="O87" i="3"/>
  <c r="O86" i="3"/>
  <c r="O85" i="3"/>
  <c r="O84" i="3"/>
  <c r="O83" i="3"/>
  <c r="O82" i="3"/>
  <c r="O81" i="3"/>
  <c r="O80" i="3"/>
  <c r="O79" i="3"/>
  <c r="O78" i="3"/>
  <c r="O77" i="3"/>
  <c r="O76" i="3"/>
  <c r="O75" i="3"/>
  <c r="O74" i="3"/>
  <c r="O73" i="3"/>
  <c r="O72" i="3"/>
  <c r="O71" i="3"/>
  <c r="O69" i="3"/>
  <c r="O68" i="3"/>
  <c r="O67" i="3"/>
  <c r="O66" i="3"/>
  <c r="O65" i="3"/>
  <c r="O64" i="3"/>
  <c r="O63" i="3"/>
  <c r="O62" i="3"/>
  <c r="O61" i="3"/>
  <c r="O60" i="3"/>
  <c r="O59" i="3"/>
  <c r="O58" i="3"/>
  <c r="O56" i="3"/>
  <c r="O55" i="3"/>
  <c r="O54" i="3"/>
  <c r="O53" i="3"/>
  <c r="O49" i="3"/>
  <c r="O48" i="3"/>
  <c r="O47" i="3"/>
  <c r="O46" i="3"/>
  <c r="O44" i="3"/>
  <c r="O43" i="3"/>
  <c r="O42" i="3"/>
  <c r="O41" i="3"/>
  <c r="O40" i="3"/>
  <c r="O39" i="3"/>
  <c r="O38" i="3"/>
  <c r="O37" i="3"/>
  <c r="O35" i="3"/>
  <c r="O34" i="3"/>
  <c r="O33" i="3"/>
  <c r="O32" i="3"/>
  <c r="O31" i="3"/>
  <c r="O30" i="3"/>
  <c r="O29" i="3"/>
  <c r="O28" i="3"/>
  <c r="O27" i="3"/>
  <c r="O26" i="3"/>
  <c r="O23" i="3"/>
  <c r="O22" i="3"/>
  <c r="O19" i="3"/>
  <c r="O18" i="3"/>
  <c r="O17" i="3"/>
  <c r="O16" i="3"/>
  <c r="O15" i="3"/>
  <c r="O14" i="3"/>
  <c r="O13" i="3"/>
  <c r="O12" i="3"/>
  <c r="O11" i="3"/>
  <c r="O10" i="3"/>
  <c r="O9" i="3"/>
  <c r="O8" i="3"/>
  <c r="O93" i="3" l="1"/>
  <c r="H93" i="3"/>
  <c r="N62" i="3"/>
  <c r="N75" i="3" l="1"/>
  <c r="N18" i="3" l="1"/>
  <c r="N55" i="3" l="1"/>
  <c r="D93" i="3"/>
  <c r="N85" i="3"/>
  <c r="N86" i="3"/>
  <c r="N79" i="3"/>
  <c r="N17" i="3"/>
  <c r="N81" i="3" l="1"/>
  <c r="N76" i="3"/>
  <c r="N9" i="3" l="1"/>
  <c r="M93" i="3"/>
  <c r="G93" i="3"/>
  <c r="F93" i="3"/>
  <c r="E93" i="3"/>
  <c r="C93" i="3"/>
  <c r="N92" i="3"/>
  <c r="N91" i="3"/>
  <c r="N90" i="3"/>
  <c r="N89" i="3"/>
  <c r="N88" i="3"/>
  <c r="N87" i="3"/>
  <c r="N84" i="3"/>
  <c r="N83" i="3"/>
  <c r="N82" i="3"/>
  <c r="N80" i="3"/>
  <c r="N78" i="3"/>
  <c r="N77" i="3"/>
  <c r="N74" i="3"/>
  <c r="N73" i="3"/>
  <c r="N72" i="3"/>
  <c r="N71" i="3"/>
  <c r="N70" i="3"/>
  <c r="N69" i="3"/>
  <c r="N68" i="3"/>
  <c r="N67" i="3"/>
  <c r="N66" i="3"/>
  <c r="N65" i="3"/>
  <c r="N64" i="3"/>
  <c r="N63" i="3"/>
  <c r="N61" i="3"/>
  <c r="N60" i="3"/>
  <c r="N59" i="3"/>
  <c r="N58" i="3"/>
  <c r="N56" i="3"/>
  <c r="N54" i="3"/>
  <c r="N53" i="3"/>
  <c r="N52" i="3"/>
  <c r="N50" i="3"/>
  <c r="N49" i="3"/>
  <c r="N48" i="3"/>
  <c r="N47" i="3"/>
  <c r="N46" i="3"/>
  <c r="N45" i="3"/>
  <c r="N44" i="3"/>
  <c r="N43" i="3"/>
  <c r="N42" i="3"/>
  <c r="N41" i="3"/>
  <c r="N40" i="3"/>
  <c r="N39" i="3"/>
  <c r="N38" i="3"/>
  <c r="N37" i="3"/>
  <c r="N35" i="3"/>
  <c r="N34" i="3"/>
  <c r="N33" i="3"/>
  <c r="N32" i="3"/>
  <c r="N31" i="3"/>
  <c r="N30" i="3"/>
  <c r="N29" i="3"/>
  <c r="N28" i="3"/>
  <c r="N27" i="3"/>
  <c r="N26" i="3"/>
  <c r="N24" i="3"/>
  <c r="N23" i="3"/>
  <c r="N22" i="3"/>
  <c r="N21" i="3"/>
  <c r="N19" i="3"/>
  <c r="N16" i="3"/>
  <c r="N15" i="3"/>
  <c r="N14" i="3"/>
  <c r="N13" i="3"/>
  <c r="N12" i="3"/>
  <c r="N11" i="3"/>
  <c r="N10" i="3"/>
  <c r="N8" i="3"/>
  <c r="N7" i="3"/>
  <c r="N6" i="3"/>
  <c r="N5" i="3"/>
  <c r="N94" i="3" l="1"/>
  <c r="N93" i="3"/>
  <c r="J47" i="1"/>
  <c r="I78" i="1" l="1"/>
  <c r="J72" i="1"/>
  <c r="J71" i="1"/>
  <c r="J70" i="1"/>
  <c r="J60" i="1" l="1"/>
  <c r="J53" i="1"/>
  <c r="J43" i="1"/>
  <c r="J40" i="1"/>
  <c r="J30" i="1"/>
  <c r="J29" i="1"/>
  <c r="J27" i="1"/>
  <c r="J24" i="1"/>
  <c r="J23" i="1"/>
  <c r="J20" i="1"/>
  <c r="J18" i="1"/>
  <c r="H78" i="1" l="1"/>
  <c r="J79" i="1" s="1"/>
  <c r="J66" i="1"/>
  <c r="J12" i="1"/>
  <c r="J77" i="1"/>
  <c r="J76" i="1"/>
  <c r="J75" i="1"/>
  <c r="J74" i="1"/>
  <c r="J73" i="1"/>
  <c r="J69" i="1"/>
  <c r="J68" i="1"/>
  <c r="J67" i="1"/>
  <c r="J65" i="1"/>
  <c r="J64" i="1"/>
  <c r="J63" i="1"/>
  <c r="J62" i="1"/>
  <c r="J61" i="1"/>
  <c r="J59" i="1"/>
  <c r="J58" i="1"/>
  <c r="J57" i="1"/>
  <c r="J56" i="1"/>
  <c r="J55" i="1"/>
  <c r="J54" i="1"/>
  <c r="J52" i="1"/>
  <c r="J51" i="1"/>
  <c r="J50" i="1"/>
  <c r="J49" i="1"/>
  <c r="J48" i="1"/>
  <c r="J46" i="1"/>
  <c r="J45" i="1"/>
  <c r="J44" i="1"/>
  <c r="J42" i="1"/>
  <c r="J41" i="1"/>
  <c r="J39" i="1"/>
  <c r="J38" i="1"/>
  <c r="J37" i="1"/>
  <c r="J36" i="1"/>
  <c r="J35" i="1"/>
  <c r="J34" i="1"/>
  <c r="J33" i="1"/>
  <c r="J32" i="1"/>
  <c r="J31" i="1"/>
  <c r="J28" i="1"/>
  <c r="J26" i="1"/>
  <c r="J25" i="1"/>
  <c r="J22" i="1"/>
  <c r="J21" i="1"/>
  <c r="J19" i="1"/>
  <c r="J17" i="1"/>
  <c r="J16" i="1"/>
  <c r="J15" i="1"/>
  <c r="J14" i="1"/>
  <c r="J13" i="1"/>
  <c r="J11" i="1"/>
  <c r="J10" i="1"/>
  <c r="J9" i="1"/>
  <c r="J8" i="1"/>
  <c r="J7" i="1"/>
  <c r="J6" i="1"/>
  <c r="J5" i="1"/>
  <c r="G78" i="1" l="1"/>
  <c r="F78" i="1" l="1"/>
  <c r="E78" i="1" l="1"/>
  <c r="D78" i="1" l="1"/>
  <c r="J78" i="1" l="1"/>
  <c r="C78" i="1"/>
</calcChain>
</file>

<file path=xl/sharedStrings.xml><?xml version="1.0" encoding="utf-8"?>
<sst xmlns="http://schemas.openxmlformats.org/spreadsheetml/2006/main" count="560" uniqueCount="215">
  <si>
    <t>FONTEINE</t>
  </si>
  <si>
    <t>NIGEL</t>
  </si>
  <si>
    <t>JUDY MOCKE</t>
  </si>
  <si>
    <t>PORT ELIZABETH</t>
  </si>
  <si>
    <t>BARKLY-OOS</t>
  </si>
  <si>
    <t>BLOEMFONTEIN</t>
  </si>
  <si>
    <t>CAROLINA</t>
  </si>
  <si>
    <t>DELMAS</t>
  </si>
  <si>
    <t>EXCELSIOR</t>
  </si>
  <si>
    <t>GROTER DURBAN</t>
  </si>
  <si>
    <t>HARTBEESPOORT</t>
  </si>
  <si>
    <t>GL KODE</t>
  </si>
  <si>
    <t>0590/016</t>
  </si>
  <si>
    <t>0760/008</t>
  </si>
  <si>
    <t>0760/016</t>
  </si>
  <si>
    <t>BETHAL</t>
  </si>
  <si>
    <t>0760/025</t>
  </si>
  <si>
    <t>0760/030</t>
  </si>
  <si>
    <t>0760/066</t>
  </si>
  <si>
    <t>0760/086</t>
  </si>
  <si>
    <t>0760/107</t>
  </si>
  <si>
    <t>0760/130</t>
  </si>
  <si>
    <t>0760/138</t>
  </si>
  <si>
    <t>0760/168</t>
  </si>
  <si>
    <t>KOSTER</t>
  </si>
  <si>
    <t>0760/175</t>
  </si>
  <si>
    <t>KLEINFONTEIN</t>
  </si>
  <si>
    <t>LICHTENBURG</t>
  </si>
  <si>
    <t>0760/182</t>
  </si>
  <si>
    <t>JOHANNESBURG</t>
  </si>
  <si>
    <t>0760/184</t>
  </si>
  <si>
    <t>MOSSELBAAI</t>
  </si>
  <si>
    <t>0760/216</t>
  </si>
  <si>
    <t>NABOOMSPRUIT</t>
  </si>
  <si>
    <t>0760/218</t>
  </si>
  <si>
    <t>NEWCASTLE</t>
  </si>
  <si>
    <t>0760/224</t>
  </si>
  <si>
    <t>PIKETBERG</t>
  </si>
  <si>
    <t>0760/252</t>
  </si>
  <si>
    <t>POTCHEFSTROOM</t>
  </si>
  <si>
    <t>0760/256</t>
  </si>
  <si>
    <t>PRIESKA</t>
  </si>
  <si>
    <t>0760/264</t>
  </si>
  <si>
    <t>0760/268</t>
  </si>
  <si>
    <t>RANDFONTEIN</t>
  </si>
  <si>
    <t>RUSTENBURG</t>
  </si>
  <si>
    <t>0760/278</t>
  </si>
  <si>
    <t>0760/312</t>
  </si>
  <si>
    <t>TRANS-MAGALIES</t>
  </si>
  <si>
    <t>VAALWATER</t>
  </si>
  <si>
    <t>0760/327</t>
  </si>
  <si>
    <t>0760/367</t>
  </si>
  <si>
    <t>GROOTFONTEIN TVL</t>
  </si>
  <si>
    <t>WITBANK</t>
  </si>
  <si>
    <t>0760/368</t>
  </si>
  <si>
    <t>ZEERUST</t>
  </si>
  <si>
    <t>0760/374</t>
  </si>
  <si>
    <t>AFRIKAANSE PROTESTANTSE KERK</t>
  </si>
  <si>
    <t>BELFAST</t>
  </si>
  <si>
    <t>0760/022</t>
  </si>
  <si>
    <t>BLOEMFONTEIN-NOORD</t>
  </si>
  <si>
    <t>0760/032</t>
  </si>
  <si>
    <t>ELLISRAS</t>
  </si>
  <si>
    <t>0760/099</t>
  </si>
  <si>
    <t>HOEVELDRIF</t>
  </si>
  <si>
    <t>0760/150</t>
  </si>
  <si>
    <t>KEMPTON PARK</t>
  </si>
  <si>
    <t>0760/158</t>
  </si>
  <si>
    <t>KLERKSDORP</t>
  </si>
  <si>
    <t>0760/162</t>
  </si>
  <si>
    <t>LEBOMBO</t>
  </si>
  <si>
    <t>0760/178</t>
  </si>
  <si>
    <t>LYDENBURG</t>
  </si>
  <si>
    <t>0760/190</t>
  </si>
  <si>
    <t>MEYERTON</t>
  </si>
  <si>
    <t>0760/202</t>
  </si>
  <si>
    <t>PETRUSBURG</t>
  </si>
  <si>
    <t>0760/244</t>
  </si>
  <si>
    <t>PIET RETIEF</t>
  </si>
  <si>
    <t>0760/248</t>
  </si>
  <si>
    <t>POSTMASBURG</t>
  </si>
  <si>
    <t>0760/254</t>
  </si>
  <si>
    <t>PRETORIA-OOS</t>
  </si>
  <si>
    <t>0760/260</t>
  </si>
  <si>
    <t>WONDERBOOM</t>
  </si>
  <si>
    <t>0760/372</t>
  </si>
  <si>
    <t>TOTAAL</t>
  </si>
  <si>
    <t>Datum oorbetaal</t>
  </si>
  <si>
    <t>GEMEENTE/LIDMAAT</t>
  </si>
  <si>
    <t>BYBELGENOOTSKAP BETALING [ABSA Rek. No. 260 220 748. Verwysingno. 469936]</t>
  </si>
  <si>
    <t>KAREEDOUW</t>
  </si>
  <si>
    <t>0760/153</t>
  </si>
  <si>
    <t>LOUIS TRICHARDT</t>
  </si>
  <si>
    <t>0760/186</t>
  </si>
  <si>
    <t>PIETERSBURG</t>
  </si>
  <si>
    <t>0760/250</t>
  </si>
  <si>
    <t>RICHARDSBAAI</t>
  </si>
  <si>
    <t>0760/269</t>
  </si>
  <si>
    <t>CULLINAN-RAYTON</t>
  </si>
  <si>
    <t>0760/078</t>
  </si>
  <si>
    <t>JEFFREYSBAAI</t>
  </si>
  <si>
    <t>0760/157</t>
  </si>
  <si>
    <t>KIMBERLEY</t>
  </si>
  <si>
    <t>0760/160</t>
  </si>
  <si>
    <t>WITRIVIER</t>
  </si>
  <si>
    <t>0760/370</t>
  </si>
  <si>
    <t>BRAKPAN</t>
  </si>
  <si>
    <t>0760/046</t>
  </si>
  <si>
    <t>GREYLINGSTAD</t>
  </si>
  <si>
    <t>0760/121</t>
  </si>
  <si>
    <t>KATHU</t>
  </si>
  <si>
    <t>0760/154</t>
  </si>
  <si>
    <t>MOOT-SENTRAAL</t>
  </si>
  <si>
    <t>0760/212</t>
  </si>
  <si>
    <t>UITENHAGE</t>
  </si>
  <si>
    <t>0760/322</t>
  </si>
  <si>
    <t>BETHELEHEM</t>
  </si>
  <si>
    <t>0760/026</t>
  </si>
  <si>
    <t>SMITHFIELD</t>
  </si>
  <si>
    <t>0760/291</t>
  </si>
  <si>
    <t>DELAREYVILLE</t>
  </si>
  <si>
    <t>0760/084</t>
  </si>
  <si>
    <t>DENDRON</t>
  </si>
  <si>
    <t>0760/088</t>
  </si>
  <si>
    <t>FRANKFORT</t>
  </si>
  <si>
    <t>0760/108</t>
  </si>
  <si>
    <t>GORDONIA</t>
  </si>
  <si>
    <t>0760/116</t>
  </si>
  <si>
    <t>HARDEVELD</t>
  </si>
  <si>
    <t>0760/133</t>
  </si>
  <si>
    <t>HOEVELD-ERMELO</t>
  </si>
  <si>
    <t>0760/143</t>
  </si>
  <si>
    <t>HOEDSPRUIT</t>
  </si>
  <si>
    <t>0760/148</t>
  </si>
  <si>
    <t>LAERSDRIF</t>
  </si>
  <si>
    <t>0760/176</t>
  </si>
  <si>
    <t>KIMBERLEY-KRUIS</t>
  </si>
  <si>
    <t>0760/183</t>
  </si>
  <si>
    <t>OOSRAND</t>
  </si>
  <si>
    <t>0760/231</t>
  </si>
  <si>
    <t>POTGIETERSRUS</t>
  </si>
  <si>
    <t>0760/258</t>
  </si>
  <si>
    <t>VEREENIGING</t>
  </si>
  <si>
    <t>0760/336</t>
  </si>
  <si>
    <t>WATERBERG</t>
  </si>
  <si>
    <t>0760/360</t>
  </si>
  <si>
    <t>WESMOOT</t>
  </si>
  <si>
    <t>0760/363</t>
  </si>
  <si>
    <t>MARBLE HALL</t>
  </si>
  <si>
    <t>0760/194</t>
  </si>
  <si>
    <t>AMAJUBA</t>
  </si>
  <si>
    <t>0760/011</t>
  </si>
  <si>
    <t>ROODEPOORT</t>
  </si>
  <si>
    <t>0760/276</t>
  </si>
  <si>
    <t>TZANEEN</t>
  </si>
  <si>
    <t>0760/320</t>
  </si>
  <si>
    <t>BRITS</t>
  </si>
  <si>
    <t>0760/050</t>
  </si>
  <si>
    <t>MARKEN</t>
  </si>
  <si>
    <t>0760/195</t>
  </si>
  <si>
    <t>STANDERTON</t>
  </si>
  <si>
    <t>0760/296</t>
  </si>
  <si>
    <t>VREDE</t>
  </si>
  <si>
    <t>0760/350</t>
  </si>
  <si>
    <t>BRONKHORSTSPRUIT</t>
  </si>
  <si>
    <t>0760/054</t>
  </si>
  <si>
    <t>ROEDTAN</t>
  </si>
  <si>
    <t>0760/274</t>
  </si>
  <si>
    <t>0760/105</t>
  </si>
  <si>
    <t>OLIFANTSHOEK</t>
  </si>
  <si>
    <t>0760/228</t>
  </si>
  <si>
    <t>BETHLEHEM</t>
  </si>
  <si>
    <t>09/2025</t>
  </si>
  <si>
    <t>10/2025</t>
  </si>
  <si>
    <t>11/2025</t>
  </si>
  <si>
    <t>12/2025</t>
  </si>
  <si>
    <t>Verskuldig</t>
  </si>
  <si>
    <t>08/2025</t>
  </si>
  <si>
    <t>CHRISTIANA</t>
  </si>
  <si>
    <t>0760/068</t>
  </si>
  <si>
    <t>DERBY</t>
  </si>
  <si>
    <t>0760/090</t>
  </si>
  <si>
    <t>HOPETOWN</t>
  </si>
  <si>
    <t>0760/149</t>
  </si>
  <si>
    <t>LINDLEY</t>
  </si>
  <si>
    <t>0760/185</t>
  </si>
  <si>
    <t>MIDDELBURG</t>
  </si>
  <si>
    <t>0760/204</t>
  </si>
  <si>
    <t>01/2026</t>
  </si>
  <si>
    <t>02/2026</t>
  </si>
  <si>
    <t>03/2026</t>
  </si>
  <si>
    <t>04/2026</t>
  </si>
  <si>
    <t>05/2026</t>
  </si>
  <si>
    <t>06/2026</t>
  </si>
  <si>
    <t>07/2026</t>
  </si>
  <si>
    <t>08/2026</t>
  </si>
  <si>
    <t>09/2026</t>
  </si>
  <si>
    <t>10/2026</t>
  </si>
  <si>
    <t>11/2026</t>
  </si>
  <si>
    <t>12/2026</t>
  </si>
  <si>
    <t>ROBERTSON</t>
  </si>
  <si>
    <t>0760/273</t>
  </si>
  <si>
    <t>THEUNISSEN</t>
  </si>
  <si>
    <t>0760/310</t>
  </si>
  <si>
    <t>WESKUS</t>
  </si>
  <si>
    <t>0760/369</t>
  </si>
  <si>
    <t>HARRISMITH</t>
  </si>
  <si>
    <t>0760/134</t>
  </si>
  <si>
    <t>Betaal</t>
  </si>
  <si>
    <t>NELSPRUIT</t>
  </si>
  <si>
    <t>0760/222</t>
  </si>
  <si>
    <t>BALFOUR</t>
  </si>
  <si>
    <t>0760/012</t>
  </si>
  <si>
    <t>ORKNEY</t>
  </si>
  <si>
    <t>0760/239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</si>
</sst>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0" xfId="0" quotePrefix="1" applyFont="1"/>
    <xf numFmtId="0" fontId="4" fillId="0" borderId="0" xfId="0" applyFont="1"/>
    <xf numFmtId="43" fontId="4" fillId="0" borderId="0" xfId="1" applyFont="1"/>
    <xf numFmtId="43" fontId="4" fillId="0" borderId="2" xfId="0" applyNumberFormat="1" applyFont="1" applyBorder="1"/>
    <xf numFmtId="43" fontId="4" fillId="0" borderId="2" xfId="1" applyFont="1" applyBorder="1"/>
    <xf numFmtId="43" fontId="2" fillId="0" borderId="0" xfId="0" applyNumberFormat="1" applyFont="1"/>
    <xf numFmtId="0" fontId="0" fillId="0" borderId="3" xfId="0" applyBorder="1"/>
    <xf numFmtId="0" fontId="2" fillId="0" borderId="3" xfId="0" quotePrefix="1" applyFont="1" applyBorder="1"/>
    <xf numFmtId="43" fontId="4" fillId="0" borderId="3" xfId="1" applyFont="1" applyBorder="1"/>
    <xf numFmtId="0" fontId="0" fillId="0" borderId="4" xfId="0" applyBorder="1"/>
    <xf numFmtId="0" fontId="2" fillId="0" borderId="4" xfId="0" quotePrefix="1" applyFont="1" applyBorder="1"/>
    <xf numFmtId="43" fontId="4" fillId="0" borderId="4" xfId="1" applyFont="1" applyBorder="1"/>
    <xf numFmtId="0" fontId="3" fillId="2" borderId="1" xfId="0" applyFont="1" applyFill="1" applyBorder="1"/>
    <xf numFmtId="0" fontId="5" fillId="2" borderId="1" xfId="0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center"/>
    </xf>
    <xf numFmtId="14" fontId="6" fillId="2" borderId="1" xfId="0" applyNumberFormat="1" applyFont="1" applyFill="1" applyBorder="1"/>
    <xf numFmtId="0" fontId="6" fillId="2" borderId="1" xfId="0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43" fontId="0" fillId="2" borderId="3" xfId="0" applyNumberFormat="1" applyFill="1" applyBorder="1"/>
    <xf numFmtId="43" fontId="0" fillId="2" borderId="2" xfId="0" applyNumberFormat="1" applyFill="1" applyBorder="1"/>
    <xf numFmtId="43" fontId="4" fillId="0" borderId="5" xfId="1" applyFont="1" applyBorder="1"/>
    <xf numFmtId="0" fontId="0" fillId="0" borderId="4" xfId="0" applyFill="1" applyBorder="1"/>
    <xf numFmtId="0" fontId="2" fillId="0" borderId="4" xfId="0" quotePrefix="1" applyFont="1" applyFill="1" applyBorder="1"/>
    <xf numFmtId="43" fontId="4" fillId="0" borderId="4" xfId="1" applyFont="1" applyFill="1" applyBorder="1"/>
    <xf numFmtId="43" fontId="4" fillId="0" borderId="5" xfId="1" applyFont="1" applyFill="1" applyBorder="1"/>
    <xf numFmtId="43" fontId="0" fillId="0" borderId="0" xfId="0" applyNumberFormat="1"/>
    <xf numFmtId="43" fontId="0" fillId="0" borderId="2" xfId="0" applyNumberFormat="1" applyBorder="1"/>
    <xf numFmtId="14" fontId="6" fillId="3" borderId="1" xfId="0" quotePrefix="1" applyNumberFormat="1" applyFont="1" applyFill="1" applyBorder="1" applyAlignment="1">
      <alignment horizontal="center"/>
    </xf>
    <xf numFmtId="14" fontId="6" fillId="3" borderId="6" xfId="0" applyNumberFormat="1" applyFont="1" applyFill="1" applyBorder="1" applyAlignment="1">
      <alignment horizontal="center"/>
    </xf>
    <xf numFmtId="14" fontId="6" fillId="2" borderId="1" xfId="0" quotePrefix="1" applyNumberFormat="1" applyFont="1" applyFill="1" applyBorder="1" applyAlignment="1">
      <alignment horizontal="center"/>
    </xf>
    <xf numFmtId="14" fontId="7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3252C-C92D-4F22-9411-53E563F7303A}">
  <dimension ref="A1:J109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4.5" x14ac:dyDescent="0.35"/>
  <cols>
    <col min="1" max="1" width="22.90625" customWidth="1"/>
    <col min="2" max="2" width="7.36328125" style="1" bestFit="1" customWidth="1"/>
    <col min="3" max="4" width="9.08984375" style="3" bestFit="1" customWidth="1"/>
    <col min="5" max="5" width="10" style="3" bestFit="1" customWidth="1"/>
    <col min="6" max="6" width="9.08984375" style="3" customWidth="1"/>
    <col min="7" max="7" width="10" style="3" bestFit="1" customWidth="1"/>
    <col min="8" max="8" width="10" style="3" customWidth="1"/>
    <col min="9" max="9" width="10" style="3" bestFit="1" customWidth="1"/>
    <col min="10" max="10" width="10.90625" bestFit="1" customWidth="1"/>
  </cols>
  <sheetData>
    <row r="1" spans="1:10" x14ac:dyDescent="0.35">
      <c r="A1" t="s">
        <v>57</v>
      </c>
    </row>
    <row r="2" spans="1:10" x14ac:dyDescent="0.35">
      <c r="A2" t="s">
        <v>89</v>
      </c>
    </row>
    <row r="3" spans="1:10" ht="22" x14ac:dyDescent="0.35"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</row>
    <row r="4" spans="1:10" x14ac:dyDescent="0.35">
      <c r="A4" s="14" t="s">
        <v>88</v>
      </c>
      <c r="B4" s="15" t="s">
        <v>11</v>
      </c>
      <c r="C4" s="16">
        <v>45386</v>
      </c>
      <c r="D4" s="17">
        <v>45429</v>
      </c>
      <c r="E4" s="17">
        <v>45463</v>
      </c>
      <c r="F4" s="17">
        <v>45483</v>
      </c>
      <c r="G4" s="17">
        <v>45572</v>
      </c>
      <c r="H4" s="17">
        <v>45622</v>
      </c>
      <c r="I4" s="17">
        <v>45681</v>
      </c>
      <c r="J4" s="18" t="s">
        <v>86</v>
      </c>
    </row>
    <row r="5" spans="1:10" x14ac:dyDescent="0.35">
      <c r="A5" s="8" t="s">
        <v>0</v>
      </c>
      <c r="B5" s="9" t="s">
        <v>12</v>
      </c>
      <c r="C5" s="10">
        <v>6540</v>
      </c>
      <c r="D5" s="10"/>
      <c r="E5" s="10">
        <v>0</v>
      </c>
      <c r="F5" s="10"/>
      <c r="G5" s="10"/>
      <c r="H5" s="10"/>
      <c r="I5" s="10"/>
      <c r="J5" s="20">
        <f>SUM(C5:I5)</f>
        <v>6540</v>
      </c>
    </row>
    <row r="6" spans="1:10" x14ac:dyDescent="0.35">
      <c r="A6" s="11" t="s">
        <v>1</v>
      </c>
      <c r="B6" s="12" t="s">
        <v>12</v>
      </c>
      <c r="C6" s="13">
        <v>1500</v>
      </c>
      <c r="D6" s="13"/>
      <c r="E6" s="13">
        <v>0</v>
      </c>
      <c r="F6" s="22"/>
      <c r="G6" s="22"/>
      <c r="H6" s="22"/>
      <c r="I6" s="22"/>
      <c r="J6" s="20">
        <f>SUM(C6:I6)</f>
        <v>1500</v>
      </c>
    </row>
    <row r="7" spans="1:10" x14ac:dyDescent="0.35">
      <c r="A7" s="23" t="s">
        <v>2</v>
      </c>
      <c r="B7" s="24" t="s">
        <v>12</v>
      </c>
      <c r="C7" s="25">
        <v>300</v>
      </c>
      <c r="D7" s="25">
        <v>900</v>
      </c>
      <c r="E7" s="25">
        <v>0</v>
      </c>
      <c r="F7" s="26"/>
      <c r="G7" s="26"/>
      <c r="H7" s="26"/>
      <c r="I7" s="26"/>
      <c r="J7" s="20">
        <f t="shared" ref="J7:J77" si="0">SUM(C7:I7)</f>
        <v>1200</v>
      </c>
    </row>
    <row r="8" spans="1:10" x14ac:dyDescent="0.35">
      <c r="A8" s="11" t="s">
        <v>3</v>
      </c>
      <c r="B8" s="12" t="s">
        <v>13</v>
      </c>
      <c r="C8" s="13">
        <v>976</v>
      </c>
      <c r="D8" s="13">
        <v>1077</v>
      </c>
      <c r="E8" s="13">
        <v>315</v>
      </c>
      <c r="F8" s="22">
        <v>366</v>
      </c>
      <c r="G8" s="22">
        <v>880</v>
      </c>
      <c r="H8" s="22">
        <v>195</v>
      </c>
      <c r="I8" s="22">
        <v>376</v>
      </c>
      <c r="J8" s="20">
        <f t="shared" si="0"/>
        <v>4185</v>
      </c>
    </row>
    <row r="9" spans="1:10" x14ac:dyDescent="0.35">
      <c r="A9" s="11" t="s">
        <v>4</v>
      </c>
      <c r="B9" s="12" t="s">
        <v>14</v>
      </c>
      <c r="C9" s="13">
        <v>310</v>
      </c>
      <c r="D9" s="13">
        <v>620</v>
      </c>
      <c r="E9" s="13">
        <v>310</v>
      </c>
      <c r="F9" s="22">
        <v>310</v>
      </c>
      <c r="G9" s="22">
        <v>945</v>
      </c>
      <c r="H9" s="22">
        <v>325</v>
      </c>
      <c r="I9" s="22">
        <v>650</v>
      </c>
      <c r="J9" s="20">
        <f t="shared" si="0"/>
        <v>3470</v>
      </c>
    </row>
    <row r="10" spans="1:10" x14ac:dyDescent="0.35">
      <c r="A10" s="11" t="s">
        <v>58</v>
      </c>
      <c r="B10" s="12" t="s">
        <v>59</v>
      </c>
      <c r="C10" s="13"/>
      <c r="D10" s="13">
        <v>280</v>
      </c>
      <c r="E10" s="13">
        <v>0</v>
      </c>
      <c r="F10" s="22"/>
      <c r="G10" s="22"/>
      <c r="H10" s="22"/>
      <c r="I10" s="22">
        <v>240.4</v>
      </c>
      <c r="J10" s="20">
        <f t="shared" si="0"/>
        <v>520.4</v>
      </c>
    </row>
    <row r="11" spans="1:10" x14ac:dyDescent="0.35">
      <c r="A11" s="11" t="s">
        <v>15</v>
      </c>
      <c r="B11" s="12" t="s">
        <v>16</v>
      </c>
      <c r="C11" s="13">
        <v>575</v>
      </c>
      <c r="D11" s="13">
        <v>722.6</v>
      </c>
      <c r="E11" s="13">
        <v>279</v>
      </c>
      <c r="F11" s="22">
        <v>143</v>
      </c>
      <c r="G11" s="22">
        <v>1908</v>
      </c>
      <c r="H11" s="22">
        <v>658</v>
      </c>
      <c r="I11" s="22">
        <v>504</v>
      </c>
      <c r="J11" s="20">
        <f t="shared" si="0"/>
        <v>4789.6000000000004</v>
      </c>
    </row>
    <row r="12" spans="1:10" x14ac:dyDescent="0.35">
      <c r="A12" s="11" t="s">
        <v>116</v>
      </c>
      <c r="B12" s="12" t="s">
        <v>117</v>
      </c>
      <c r="C12" s="13"/>
      <c r="D12" s="13"/>
      <c r="E12" s="13"/>
      <c r="F12" s="22"/>
      <c r="G12" s="22"/>
      <c r="H12" s="22">
        <v>1492</v>
      </c>
      <c r="I12" s="22"/>
      <c r="J12" s="20">
        <f t="shared" si="0"/>
        <v>1492</v>
      </c>
    </row>
    <row r="13" spans="1:10" x14ac:dyDescent="0.35">
      <c r="A13" s="11" t="s">
        <v>5</v>
      </c>
      <c r="B13" s="12" t="s">
        <v>17</v>
      </c>
      <c r="C13" s="13">
        <v>650</v>
      </c>
      <c r="D13" s="13">
        <v>5965.6</v>
      </c>
      <c r="E13" s="13">
        <v>710</v>
      </c>
      <c r="F13" s="22">
        <v>150</v>
      </c>
      <c r="G13" s="22">
        <v>22849.16</v>
      </c>
      <c r="H13" s="22">
        <v>450</v>
      </c>
      <c r="I13" s="22">
        <v>300</v>
      </c>
      <c r="J13" s="20">
        <f t="shared" si="0"/>
        <v>31074.760000000002</v>
      </c>
    </row>
    <row r="14" spans="1:10" x14ac:dyDescent="0.35">
      <c r="A14" s="11" t="s">
        <v>60</v>
      </c>
      <c r="B14" s="12" t="s">
        <v>61</v>
      </c>
      <c r="C14" s="13"/>
      <c r="D14" s="13">
        <v>1782</v>
      </c>
      <c r="E14" s="13">
        <v>0</v>
      </c>
      <c r="F14" s="22"/>
      <c r="G14" s="22">
        <v>1986</v>
      </c>
      <c r="H14" s="22"/>
      <c r="I14" s="22"/>
      <c r="J14" s="20">
        <f t="shared" si="0"/>
        <v>3768</v>
      </c>
    </row>
    <row r="15" spans="1:10" x14ac:dyDescent="0.35">
      <c r="A15" s="11" t="s">
        <v>106</v>
      </c>
      <c r="B15" s="12" t="s">
        <v>107</v>
      </c>
      <c r="C15" s="13"/>
      <c r="D15" s="13"/>
      <c r="E15" s="13"/>
      <c r="F15" s="22"/>
      <c r="G15" s="22">
        <v>208</v>
      </c>
      <c r="H15" s="22">
        <v>1511.5</v>
      </c>
      <c r="I15" s="22">
        <v>6599.4</v>
      </c>
      <c r="J15" s="20">
        <f t="shared" si="0"/>
        <v>8318.9</v>
      </c>
    </row>
    <row r="16" spans="1:10" x14ac:dyDescent="0.35">
      <c r="A16" s="11" t="s">
        <v>6</v>
      </c>
      <c r="B16" s="12" t="s">
        <v>18</v>
      </c>
      <c r="C16" s="13">
        <v>1857</v>
      </c>
      <c r="D16" s="13">
        <v>715</v>
      </c>
      <c r="E16" s="13">
        <v>0</v>
      </c>
      <c r="F16" s="22"/>
      <c r="G16" s="22">
        <v>380</v>
      </c>
      <c r="H16" s="22"/>
      <c r="I16" s="22"/>
      <c r="J16" s="20">
        <f t="shared" si="0"/>
        <v>2952</v>
      </c>
    </row>
    <row r="17" spans="1:10" x14ac:dyDescent="0.35">
      <c r="A17" s="11" t="s">
        <v>98</v>
      </c>
      <c r="B17" s="12" t="s">
        <v>99</v>
      </c>
      <c r="C17" s="13"/>
      <c r="D17" s="13"/>
      <c r="E17" s="13"/>
      <c r="F17" s="22">
        <v>3468.5</v>
      </c>
      <c r="G17" s="22"/>
      <c r="H17" s="22"/>
      <c r="I17" s="22">
        <v>1693.7</v>
      </c>
      <c r="J17" s="20">
        <f t="shared" si="0"/>
        <v>5162.2</v>
      </c>
    </row>
    <row r="18" spans="1:10" x14ac:dyDescent="0.35">
      <c r="A18" s="11" t="s">
        <v>120</v>
      </c>
      <c r="B18" s="12" t="s">
        <v>121</v>
      </c>
      <c r="C18" s="13"/>
      <c r="D18" s="13"/>
      <c r="E18" s="13"/>
      <c r="F18" s="22"/>
      <c r="G18" s="22"/>
      <c r="H18" s="22"/>
      <c r="I18" s="22">
        <v>4106</v>
      </c>
      <c r="J18" s="20">
        <f t="shared" si="0"/>
        <v>4106</v>
      </c>
    </row>
    <row r="19" spans="1:10" x14ac:dyDescent="0.35">
      <c r="A19" s="11" t="s">
        <v>7</v>
      </c>
      <c r="B19" s="12" t="s">
        <v>19</v>
      </c>
      <c r="C19" s="13">
        <v>296.2</v>
      </c>
      <c r="D19" s="13"/>
      <c r="E19" s="13">
        <v>145.19999999999999</v>
      </c>
      <c r="F19" s="22"/>
      <c r="G19" s="22">
        <v>180</v>
      </c>
      <c r="H19" s="22"/>
      <c r="I19" s="22">
        <v>333</v>
      </c>
      <c r="J19" s="20">
        <f t="shared" si="0"/>
        <v>954.4</v>
      </c>
    </row>
    <row r="20" spans="1:10" x14ac:dyDescent="0.35">
      <c r="A20" s="11" t="s">
        <v>122</v>
      </c>
      <c r="B20" s="12" t="s">
        <v>123</v>
      </c>
      <c r="C20" s="13"/>
      <c r="D20" s="13"/>
      <c r="E20" s="13"/>
      <c r="F20" s="22"/>
      <c r="G20" s="22"/>
      <c r="H20" s="22"/>
      <c r="I20" s="22">
        <v>12760</v>
      </c>
      <c r="J20" s="20">
        <f t="shared" si="0"/>
        <v>12760</v>
      </c>
    </row>
    <row r="21" spans="1:10" x14ac:dyDescent="0.35">
      <c r="A21" s="11" t="s">
        <v>62</v>
      </c>
      <c r="B21" s="12" t="s">
        <v>63</v>
      </c>
      <c r="C21" s="13"/>
      <c r="D21" s="13">
        <v>3115</v>
      </c>
      <c r="E21" s="13">
        <v>830</v>
      </c>
      <c r="F21" s="22"/>
      <c r="G21" s="22">
        <v>302</v>
      </c>
      <c r="H21" s="22"/>
      <c r="I21" s="22">
        <v>200</v>
      </c>
      <c r="J21" s="20">
        <f t="shared" si="0"/>
        <v>4447</v>
      </c>
    </row>
    <row r="22" spans="1:10" x14ac:dyDescent="0.35">
      <c r="A22" s="11" t="s">
        <v>8</v>
      </c>
      <c r="B22" s="12" t="s">
        <v>20</v>
      </c>
      <c r="C22" s="13">
        <v>2500</v>
      </c>
      <c r="D22" s="13"/>
      <c r="E22" s="13">
        <v>0</v>
      </c>
      <c r="F22" s="22"/>
      <c r="G22" s="22"/>
      <c r="H22" s="22"/>
      <c r="I22" s="22">
        <v>1500</v>
      </c>
      <c r="J22" s="20">
        <f t="shared" si="0"/>
        <v>4000</v>
      </c>
    </row>
    <row r="23" spans="1:10" x14ac:dyDescent="0.35">
      <c r="A23" s="11" t="s">
        <v>124</v>
      </c>
      <c r="B23" s="12" t="s">
        <v>125</v>
      </c>
      <c r="C23" s="13"/>
      <c r="D23" s="13"/>
      <c r="E23" s="13"/>
      <c r="F23" s="22"/>
      <c r="G23" s="22"/>
      <c r="H23" s="22"/>
      <c r="I23" s="22">
        <v>5985</v>
      </c>
      <c r="J23" s="20">
        <f t="shared" si="0"/>
        <v>5985</v>
      </c>
    </row>
    <row r="24" spans="1:10" x14ac:dyDescent="0.35">
      <c r="A24" s="11" t="s">
        <v>126</v>
      </c>
      <c r="B24" s="12" t="s">
        <v>127</v>
      </c>
      <c r="C24" s="13"/>
      <c r="D24" s="13"/>
      <c r="E24" s="13"/>
      <c r="F24" s="22"/>
      <c r="G24" s="22"/>
      <c r="H24" s="22"/>
      <c r="I24" s="22">
        <v>50000</v>
      </c>
      <c r="J24" s="20">
        <f t="shared" si="0"/>
        <v>50000</v>
      </c>
    </row>
    <row r="25" spans="1:10" x14ac:dyDescent="0.35">
      <c r="A25" s="11" t="s">
        <v>108</v>
      </c>
      <c r="B25" s="12" t="s">
        <v>109</v>
      </c>
      <c r="C25" s="13"/>
      <c r="D25" s="13"/>
      <c r="E25" s="13"/>
      <c r="F25" s="22"/>
      <c r="G25" s="22">
        <v>1200</v>
      </c>
      <c r="H25" s="22"/>
      <c r="I25" s="22"/>
      <c r="J25" s="20">
        <f t="shared" si="0"/>
        <v>1200</v>
      </c>
    </row>
    <row r="26" spans="1:10" x14ac:dyDescent="0.35">
      <c r="A26" s="11" t="s">
        <v>9</v>
      </c>
      <c r="B26" s="12" t="s">
        <v>21</v>
      </c>
      <c r="C26" s="13">
        <v>470</v>
      </c>
      <c r="D26" s="13">
        <v>1130</v>
      </c>
      <c r="E26" s="13">
        <v>350</v>
      </c>
      <c r="F26" s="22">
        <v>450</v>
      </c>
      <c r="G26" s="22">
        <v>1490</v>
      </c>
      <c r="H26" s="22">
        <v>670</v>
      </c>
      <c r="I26" s="22">
        <v>820</v>
      </c>
      <c r="J26" s="20">
        <f t="shared" si="0"/>
        <v>5380</v>
      </c>
    </row>
    <row r="27" spans="1:10" x14ac:dyDescent="0.35">
      <c r="A27" s="11" t="s">
        <v>128</v>
      </c>
      <c r="B27" s="12" t="s">
        <v>129</v>
      </c>
      <c r="C27" s="13"/>
      <c r="D27" s="13"/>
      <c r="E27" s="13"/>
      <c r="F27" s="22"/>
      <c r="G27" s="22"/>
      <c r="H27" s="22"/>
      <c r="I27" s="22">
        <v>1000</v>
      </c>
      <c r="J27" s="20">
        <f t="shared" si="0"/>
        <v>1000</v>
      </c>
    </row>
    <row r="28" spans="1:10" x14ac:dyDescent="0.35">
      <c r="A28" s="11" t="s">
        <v>10</v>
      </c>
      <c r="B28" s="12" t="s">
        <v>22</v>
      </c>
      <c r="C28" s="13">
        <v>1062</v>
      </c>
      <c r="D28" s="13">
        <v>680</v>
      </c>
      <c r="E28" s="13">
        <v>1058.4000000000001</v>
      </c>
      <c r="F28" s="22">
        <v>471.36</v>
      </c>
      <c r="G28" s="22">
        <v>1417.2</v>
      </c>
      <c r="H28" s="22">
        <v>331</v>
      </c>
      <c r="I28" s="22">
        <v>1489</v>
      </c>
      <c r="J28" s="20">
        <f t="shared" si="0"/>
        <v>6508.96</v>
      </c>
    </row>
    <row r="29" spans="1:10" x14ac:dyDescent="0.35">
      <c r="A29" s="11" t="s">
        <v>130</v>
      </c>
      <c r="B29" s="12" t="s">
        <v>131</v>
      </c>
      <c r="C29" s="13"/>
      <c r="D29" s="13"/>
      <c r="E29" s="13"/>
      <c r="F29" s="22"/>
      <c r="G29" s="22"/>
      <c r="H29" s="22"/>
      <c r="I29" s="22">
        <v>5060</v>
      </c>
      <c r="J29" s="20">
        <f t="shared" si="0"/>
        <v>5060</v>
      </c>
    </row>
    <row r="30" spans="1:10" x14ac:dyDescent="0.35">
      <c r="A30" s="11" t="s">
        <v>132</v>
      </c>
      <c r="B30" s="12" t="s">
        <v>133</v>
      </c>
      <c r="C30" s="13"/>
      <c r="D30" s="13"/>
      <c r="E30" s="13"/>
      <c r="F30" s="22"/>
      <c r="G30" s="22"/>
      <c r="H30" s="22"/>
      <c r="I30" s="22">
        <v>14820</v>
      </c>
      <c r="J30" s="20">
        <f t="shared" si="0"/>
        <v>14820</v>
      </c>
    </row>
    <row r="31" spans="1:10" x14ac:dyDescent="0.35">
      <c r="A31" s="11" t="s">
        <v>64</v>
      </c>
      <c r="B31" s="12" t="s">
        <v>65</v>
      </c>
      <c r="C31" s="13"/>
      <c r="D31" s="13">
        <v>4000</v>
      </c>
      <c r="E31" s="13">
        <v>0</v>
      </c>
      <c r="F31" s="22"/>
      <c r="G31" s="22">
        <v>265</v>
      </c>
      <c r="H31" s="22"/>
      <c r="I31" s="22">
        <v>400</v>
      </c>
      <c r="J31" s="20">
        <f t="shared" si="0"/>
        <v>4665</v>
      </c>
    </row>
    <row r="32" spans="1:10" x14ac:dyDescent="0.35">
      <c r="A32" s="11" t="s">
        <v>90</v>
      </c>
      <c r="B32" s="12" t="s">
        <v>91</v>
      </c>
      <c r="C32" s="13"/>
      <c r="D32" s="13"/>
      <c r="E32" s="13">
        <v>13430</v>
      </c>
      <c r="F32" s="22"/>
      <c r="G32" s="22"/>
      <c r="H32" s="22"/>
      <c r="I32" s="22"/>
      <c r="J32" s="20">
        <f t="shared" si="0"/>
        <v>13430</v>
      </c>
    </row>
    <row r="33" spans="1:10" x14ac:dyDescent="0.35">
      <c r="A33" s="11" t="s">
        <v>110</v>
      </c>
      <c r="B33" s="12" t="s">
        <v>111</v>
      </c>
      <c r="C33" s="13"/>
      <c r="D33" s="13"/>
      <c r="E33" s="13"/>
      <c r="F33" s="22"/>
      <c r="G33" s="22">
        <v>16646.060000000001</v>
      </c>
      <c r="H33" s="22"/>
      <c r="I33" s="22"/>
      <c r="J33" s="20">
        <f t="shared" si="0"/>
        <v>16646.060000000001</v>
      </c>
    </row>
    <row r="34" spans="1:10" x14ac:dyDescent="0.35">
      <c r="A34" s="11" t="s">
        <v>100</v>
      </c>
      <c r="B34" s="12" t="s">
        <v>101</v>
      </c>
      <c r="C34" s="13"/>
      <c r="D34" s="13"/>
      <c r="E34" s="13"/>
      <c r="F34" s="22">
        <v>850</v>
      </c>
      <c r="G34" s="22"/>
      <c r="H34" s="22"/>
      <c r="I34" s="22"/>
      <c r="J34" s="20">
        <f t="shared" si="0"/>
        <v>850</v>
      </c>
    </row>
    <row r="35" spans="1:10" x14ac:dyDescent="0.35">
      <c r="A35" s="11" t="s">
        <v>66</v>
      </c>
      <c r="B35" s="12" t="s">
        <v>67</v>
      </c>
      <c r="C35" s="13"/>
      <c r="D35" s="13">
        <v>3400</v>
      </c>
      <c r="E35" s="13">
        <v>0</v>
      </c>
      <c r="F35" s="22"/>
      <c r="G35" s="22">
        <v>1000</v>
      </c>
      <c r="H35" s="22"/>
      <c r="I35" s="22">
        <v>1180</v>
      </c>
      <c r="J35" s="20">
        <f t="shared" si="0"/>
        <v>5580</v>
      </c>
    </row>
    <row r="36" spans="1:10" x14ac:dyDescent="0.35">
      <c r="A36" s="11" t="s">
        <v>102</v>
      </c>
      <c r="B36" s="12" t="s">
        <v>103</v>
      </c>
      <c r="C36" s="13"/>
      <c r="D36" s="13"/>
      <c r="E36" s="13"/>
      <c r="F36" s="22">
        <v>621.5</v>
      </c>
      <c r="G36" s="22">
        <v>1971.2</v>
      </c>
      <c r="H36" s="22">
        <v>7473</v>
      </c>
      <c r="I36" s="22"/>
      <c r="J36" s="20">
        <f t="shared" si="0"/>
        <v>10065.700000000001</v>
      </c>
    </row>
    <row r="37" spans="1:10" x14ac:dyDescent="0.35">
      <c r="A37" s="11" t="s">
        <v>68</v>
      </c>
      <c r="B37" s="12" t="s">
        <v>69</v>
      </c>
      <c r="C37" s="13"/>
      <c r="D37" s="13">
        <v>972.5</v>
      </c>
      <c r="E37" s="13">
        <v>0</v>
      </c>
      <c r="F37" s="22"/>
      <c r="G37" s="22">
        <v>1949</v>
      </c>
      <c r="H37" s="22"/>
      <c r="I37" s="22">
        <v>342</v>
      </c>
      <c r="J37" s="20">
        <f t="shared" si="0"/>
        <v>3263.5</v>
      </c>
    </row>
    <row r="38" spans="1:10" x14ac:dyDescent="0.35">
      <c r="A38" s="11" t="s">
        <v>24</v>
      </c>
      <c r="B38" s="12" t="s">
        <v>23</v>
      </c>
      <c r="C38" s="13">
        <v>617</v>
      </c>
      <c r="D38" s="13">
        <v>2161</v>
      </c>
      <c r="E38" s="13">
        <v>1007</v>
      </c>
      <c r="F38" s="22">
        <v>933</v>
      </c>
      <c r="G38" s="22">
        <v>707</v>
      </c>
      <c r="H38" s="22">
        <v>2119</v>
      </c>
      <c r="I38" s="22"/>
      <c r="J38" s="20">
        <f t="shared" si="0"/>
        <v>7544</v>
      </c>
    </row>
    <row r="39" spans="1:10" x14ac:dyDescent="0.35">
      <c r="A39" s="11" t="s">
        <v>26</v>
      </c>
      <c r="B39" s="12" t="s">
        <v>25</v>
      </c>
      <c r="C39" s="13">
        <v>810</v>
      </c>
      <c r="D39" s="13">
        <v>1620</v>
      </c>
      <c r="E39" s="13">
        <v>0</v>
      </c>
      <c r="F39" s="22">
        <v>1620</v>
      </c>
      <c r="G39" s="22">
        <v>2430</v>
      </c>
      <c r="H39" s="22">
        <v>810</v>
      </c>
      <c r="I39" s="22">
        <v>6170.1</v>
      </c>
      <c r="J39" s="20">
        <f t="shared" si="0"/>
        <v>13460.1</v>
      </c>
    </row>
    <row r="40" spans="1:10" x14ac:dyDescent="0.35">
      <c r="A40" s="11" t="s">
        <v>134</v>
      </c>
      <c r="B40" s="12" t="s">
        <v>135</v>
      </c>
      <c r="C40" s="13"/>
      <c r="D40" s="13"/>
      <c r="E40" s="13"/>
      <c r="F40" s="22"/>
      <c r="G40" s="22"/>
      <c r="H40" s="22"/>
      <c r="I40" s="22">
        <v>1240</v>
      </c>
      <c r="J40" s="20">
        <f t="shared" si="0"/>
        <v>1240</v>
      </c>
    </row>
    <row r="41" spans="1:10" x14ac:dyDescent="0.35">
      <c r="A41" s="11" t="s">
        <v>70</v>
      </c>
      <c r="B41" s="12" t="s">
        <v>71</v>
      </c>
      <c r="C41" s="13"/>
      <c r="D41" s="13">
        <v>2990</v>
      </c>
      <c r="E41" s="13">
        <v>696.5</v>
      </c>
      <c r="F41" s="22">
        <v>1780</v>
      </c>
      <c r="G41" s="22">
        <v>4320</v>
      </c>
      <c r="H41" s="22">
        <v>2311</v>
      </c>
      <c r="I41" s="22"/>
      <c r="J41" s="20">
        <f t="shared" si="0"/>
        <v>12097.5</v>
      </c>
    </row>
    <row r="42" spans="1:10" x14ac:dyDescent="0.35">
      <c r="A42" s="11" t="s">
        <v>27</v>
      </c>
      <c r="B42" s="12" t="s">
        <v>28</v>
      </c>
      <c r="C42" s="13">
        <v>2500</v>
      </c>
      <c r="D42" s="13">
        <v>2500</v>
      </c>
      <c r="E42" s="13">
        <v>2500</v>
      </c>
      <c r="F42" s="22"/>
      <c r="G42" s="22">
        <v>14777</v>
      </c>
      <c r="H42" s="22"/>
      <c r="I42" s="22">
        <v>7750</v>
      </c>
      <c r="J42" s="20">
        <f t="shared" si="0"/>
        <v>30027</v>
      </c>
    </row>
    <row r="43" spans="1:10" x14ac:dyDescent="0.35">
      <c r="A43" s="11" t="s">
        <v>136</v>
      </c>
      <c r="B43" s="12" t="s">
        <v>137</v>
      </c>
      <c r="C43" s="13"/>
      <c r="D43" s="13"/>
      <c r="E43" s="13"/>
      <c r="F43" s="22"/>
      <c r="G43" s="22"/>
      <c r="H43" s="22"/>
      <c r="I43" s="22">
        <v>26085</v>
      </c>
      <c r="J43" s="20">
        <f t="shared" si="0"/>
        <v>26085</v>
      </c>
    </row>
    <row r="44" spans="1:10" x14ac:dyDescent="0.35">
      <c r="A44" s="11" t="s">
        <v>29</v>
      </c>
      <c r="B44" s="12" t="s">
        <v>30</v>
      </c>
      <c r="C44" s="13">
        <v>170</v>
      </c>
      <c r="D44" s="13">
        <v>340</v>
      </c>
      <c r="E44" s="13">
        <v>170</v>
      </c>
      <c r="F44" s="22">
        <v>170</v>
      </c>
      <c r="G44" s="22">
        <v>510</v>
      </c>
      <c r="H44" s="22">
        <v>170</v>
      </c>
      <c r="I44" s="22">
        <v>340</v>
      </c>
      <c r="J44" s="20">
        <f t="shared" si="0"/>
        <v>1870</v>
      </c>
    </row>
    <row r="45" spans="1:10" x14ac:dyDescent="0.35">
      <c r="A45" s="11" t="s">
        <v>92</v>
      </c>
      <c r="B45" s="12" t="s">
        <v>93</v>
      </c>
      <c r="C45" s="13"/>
      <c r="D45" s="13"/>
      <c r="E45" s="13">
        <v>725</v>
      </c>
      <c r="F45" s="22">
        <v>730</v>
      </c>
      <c r="G45" s="22">
        <v>1450</v>
      </c>
      <c r="H45" s="22"/>
      <c r="I45" s="22">
        <v>2914.45</v>
      </c>
      <c r="J45" s="20">
        <f t="shared" si="0"/>
        <v>5819.45</v>
      </c>
    </row>
    <row r="46" spans="1:10" x14ac:dyDescent="0.35">
      <c r="A46" s="11" t="s">
        <v>72</v>
      </c>
      <c r="B46" s="12" t="s">
        <v>73</v>
      </c>
      <c r="C46" s="13"/>
      <c r="D46" s="13">
        <v>230.7</v>
      </c>
      <c r="E46" s="13">
        <v>0</v>
      </c>
      <c r="F46" s="22">
        <v>485</v>
      </c>
      <c r="G46" s="22"/>
      <c r="H46" s="22"/>
      <c r="I46" s="22"/>
      <c r="J46" s="20">
        <f t="shared" si="0"/>
        <v>715.7</v>
      </c>
    </row>
    <row r="47" spans="1:10" x14ac:dyDescent="0.35">
      <c r="A47" s="11" t="s">
        <v>148</v>
      </c>
      <c r="B47" s="12" t="s">
        <v>149</v>
      </c>
      <c r="C47" s="13"/>
      <c r="D47" s="13"/>
      <c r="E47" s="13"/>
      <c r="F47" s="22"/>
      <c r="G47" s="22"/>
      <c r="H47" s="22"/>
      <c r="I47" s="22">
        <v>8683.93</v>
      </c>
      <c r="J47" s="20">
        <f t="shared" si="0"/>
        <v>8683.93</v>
      </c>
    </row>
    <row r="48" spans="1:10" x14ac:dyDescent="0.35">
      <c r="A48" s="11" t="s">
        <v>74</v>
      </c>
      <c r="B48" s="12" t="s">
        <v>75</v>
      </c>
      <c r="C48" s="13"/>
      <c r="D48" s="13">
        <v>1000</v>
      </c>
      <c r="E48" s="13">
        <v>500</v>
      </c>
      <c r="F48" s="22"/>
      <c r="G48" s="22">
        <v>2741</v>
      </c>
      <c r="H48" s="22">
        <v>1500</v>
      </c>
      <c r="I48" s="22"/>
      <c r="J48" s="20">
        <f t="shared" si="0"/>
        <v>5741</v>
      </c>
    </row>
    <row r="49" spans="1:10" x14ac:dyDescent="0.35">
      <c r="A49" s="11" t="s">
        <v>112</v>
      </c>
      <c r="B49" s="12" t="s">
        <v>113</v>
      </c>
      <c r="C49" s="13"/>
      <c r="D49" s="13"/>
      <c r="E49" s="13"/>
      <c r="F49" s="22"/>
      <c r="G49" s="22">
        <v>6080.5</v>
      </c>
      <c r="H49" s="22"/>
      <c r="I49" s="22"/>
      <c r="J49" s="20">
        <f t="shared" si="0"/>
        <v>6080.5</v>
      </c>
    </row>
    <row r="50" spans="1:10" x14ac:dyDescent="0.35">
      <c r="A50" s="11" t="s">
        <v>31</v>
      </c>
      <c r="B50" s="12" t="s">
        <v>32</v>
      </c>
      <c r="C50" s="13">
        <v>2444</v>
      </c>
      <c r="D50" s="13">
        <v>1867</v>
      </c>
      <c r="E50" s="13">
        <v>0</v>
      </c>
      <c r="F50" s="22"/>
      <c r="G50" s="22"/>
      <c r="H50" s="22">
        <v>4207</v>
      </c>
      <c r="I50" s="22">
        <v>3314</v>
      </c>
      <c r="J50" s="20">
        <f t="shared" si="0"/>
        <v>11832</v>
      </c>
    </row>
    <row r="51" spans="1:10" x14ac:dyDescent="0.35">
      <c r="A51" s="11" t="s">
        <v>33</v>
      </c>
      <c r="B51" s="12" t="s">
        <v>34</v>
      </c>
      <c r="C51" s="13">
        <v>2421.6999999999998</v>
      </c>
      <c r="D51" s="13">
        <v>4506.7</v>
      </c>
      <c r="E51" s="13">
        <v>2528</v>
      </c>
      <c r="F51" s="22">
        <v>1724.2</v>
      </c>
      <c r="G51" s="22">
        <v>7335.7</v>
      </c>
      <c r="H51" s="22">
        <v>1535</v>
      </c>
      <c r="I51" s="22">
        <v>3617</v>
      </c>
      <c r="J51" s="20">
        <f t="shared" si="0"/>
        <v>23668.3</v>
      </c>
    </row>
    <row r="52" spans="1:10" x14ac:dyDescent="0.35">
      <c r="A52" s="11" t="s">
        <v>35</v>
      </c>
      <c r="B52" s="12" t="s">
        <v>36</v>
      </c>
      <c r="C52" s="13">
        <v>500</v>
      </c>
      <c r="D52" s="13"/>
      <c r="E52" s="13">
        <v>0</v>
      </c>
      <c r="F52" s="22"/>
      <c r="G52" s="22"/>
      <c r="H52" s="22"/>
      <c r="I52" s="22">
        <v>360</v>
      </c>
      <c r="J52" s="20">
        <f t="shared" si="0"/>
        <v>860</v>
      </c>
    </row>
    <row r="53" spans="1:10" x14ac:dyDescent="0.35">
      <c r="A53" s="11" t="s">
        <v>138</v>
      </c>
      <c r="B53" s="12" t="s">
        <v>139</v>
      </c>
      <c r="C53" s="13"/>
      <c r="D53" s="13"/>
      <c r="E53" s="13"/>
      <c r="F53" s="22"/>
      <c r="G53" s="22"/>
      <c r="H53" s="22"/>
      <c r="I53" s="22">
        <v>5000</v>
      </c>
      <c r="J53" s="20">
        <f t="shared" si="0"/>
        <v>5000</v>
      </c>
    </row>
    <row r="54" spans="1:10" x14ac:dyDescent="0.35">
      <c r="A54" s="11" t="s">
        <v>76</v>
      </c>
      <c r="B54" s="12" t="s">
        <v>77</v>
      </c>
      <c r="C54" s="13"/>
      <c r="D54" s="13">
        <v>975</v>
      </c>
      <c r="E54" s="13">
        <v>0</v>
      </c>
      <c r="F54" s="22"/>
      <c r="G54" s="22"/>
      <c r="H54" s="22"/>
      <c r="I54" s="22"/>
      <c r="J54" s="20">
        <f t="shared" si="0"/>
        <v>975</v>
      </c>
    </row>
    <row r="55" spans="1:10" x14ac:dyDescent="0.35">
      <c r="A55" s="11" t="s">
        <v>78</v>
      </c>
      <c r="B55" s="12" t="s">
        <v>79</v>
      </c>
      <c r="C55" s="13"/>
      <c r="D55" s="13">
        <v>640</v>
      </c>
      <c r="E55" s="13">
        <v>0</v>
      </c>
      <c r="F55" s="22">
        <v>400</v>
      </c>
      <c r="G55" s="22">
        <v>800</v>
      </c>
      <c r="H55" s="22"/>
      <c r="I55" s="22">
        <v>180</v>
      </c>
      <c r="J55" s="20">
        <f t="shared" si="0"/>
        <v>2020</v>
      </c>
    </row>
    <row r="56" spans="1:10" x14ac:dyDescent="0.35">
      <c r="A56" s="11" t="s">
        <v>94</v>
      </c>
      <c r="B56" s="12" t="s">
        <v>95</v>
      </c>
      <c r="C56" s="13"/>
      <c r="D56" s="13"/>
      <c r="E56" s="13">
        <v>2699</v>
      </c>
      <c r="F56" s="22">
        <v>2782</v>
      </c>
      <c r="G56" s="22">
        <v>3051</v>
      </c>
      <c r="H56" s="22">
        <v>2347</v>
      </c>
      <c r="I56" s="22">
        <v>4218</v>
      </c>
      <c r="J56" s="20">
        <f t="shared" si="0"/>
        <v>15097</v>
      </c>
    </row>
    <row r="57" spans="1:10" x14ac:dyDescent="0.35">
      <c r="A57" s="11" t="s">
        <v>37</v>
      </c>
      <c r="B57" s="12" t="s">
        <v>38</v>
      </c>
      <c r="C57" s="13">
        <v>820</v>
      </c>
      <c r="D57" s="13"/>
      <c r="E57" s="13">
        <v>0</v>
      </c>
      <c r="F57" s="22"/>
      <c r="G57" s="22">
        <v>300</v>
      </c>
      <c r="H57" s="22"/>
      <c r="I57" s="22"/>
      <c r="J57" s="20">
        <f t="shared" si="0"/>
        <v>1120</v>
      </c>
    </row>
    <row r="58" spans="1:10" x14ac:dyDescent="0.35">
      <c r="A58" s="11" t="s">
        <v>80</v>
      </c>
      <c r="B58" s="12" t="s">
        <v>81</v>
      </c>
      <c r="C58" s="13"/>
      <c r="D58" s="13">
        <v>90</v>
      </c>
      <c r="E58" s="13">
        <v>90</v>
      </c>
      <c r="F58" s="22"/>
      <c r="G58" s="22"/>
      <c r="H58" s="22"/>
      <c r="I58" s="22"/>
      <c r="J58" s="20">
        <f t="shared" si="0"/>
        <v>180</v>
      </c>
    </row>
    <row r="59" spans="1:10" x14ac:dyDescent="0.35">
      <c r="A59" s="11" t="s">
        <v>39</v>
      </c>
      <c r="B59" s="12" t="s">
        <v>40</v>
      </c>
      <c r="C59" s="13">
        <v>3311</v>
      </c>
      <c r="D59" s="13">
        <v>6846.3</v>
      </c>
      <c r="E59" s="13">
        <v>3582</v>
      </c>
      <c r="F59" s="22">
        <v>8581</v>
      </c>
      <c r="G59" s="22">
        <v>9183.2999999999993</v>
      </c>
      <c r="H59" s="22">
        <v>2804</v>
      </c>
      <c r="I59" s="22">
        <v>9379</v>
      </c>
      <c r="J59" s="20">
        <f t="shared" si="0"/>
        <v>43686.6</v>
      </c>
    </row>
    <row r="60" spans="1:10" x14ac:dyDescent="0.35">
      <c r="A60" s="11" t="s">
        <v>140</v>
      </c>
      <c r="B60" s="12" t="s">
        <v>141</v>
      </c>
      <c r="C60" s="13"/>
      <c r="D60" s="13"/>
      <c r="E60" s="13"/>
      <c r="F60" s="22"/>
      <c r="G60" s="22"/>
      <c r="H60" s="22"/>
      <c r="I60" s="22">
        <v>10120.02</v>
      </c>
      <c r="J60" s="20">
        <f t="shared" si="0"/>
        <v>10120.02</v>
      </c>
    </row>
    <row r="61" spans="1:10" x14ac:dyDescent="0.35">
      <c r="A61" s="11" t="s">
        <v>82</v>
      </c>
      <c r="B61" s="12" t="s">
        <v>83</v>
      </c>
      <c r="C61" s="13"/>
      <c r="D61" s="13">
        <v>9000</v>
      </c>
      <c r="E61" s="13">
        <v>0</v>
      </c>
      <c r="F61" s="22">
        <v>9000</v>
      </c>
      <c r="G61" s="22">
        <v>9000</v>
      </c>
      <c r="H61" s="22">
        <v>4500</v>
      </c>
      <c r="I61" s="22">
        <v>30891.7</v>
      </c>
      <c r="J61" s="20">
        <f t="shared" si="0"/>
        <v>62391.7</v>
      </c>
    </row>
    <row r="62" spans="1:10" x14ac:dyDescent="0.35">
      <c r="A62" s="11" t="s">
        <v>41</v>
      </c>
      <c r="B62" s="12" t="s">
        <v>42</v>
      </c>
      <c r="C62" s="13">
        <v>2000</v>
      </c>
      <c r="D62" s="13"/>
      <c r="E62" s="13">
        <v>0</v>
      </c>
      <c r="F62" s="22"/>
      <c r="G62" s="22"/>
      <c r="H62" s="22"/>
      <c r="I62" s="22"/>
      <c r="J62" s="20">
        <f t="shared" si="0"/>
        <v>2000</v>
      </c>
    </row>
    <row r="63" spans="1:10" x14ac:dyDescent="0.35">
      <c r="A63" s="11" t="s">
        <v>44</v>
      </c>
      <c r="B63" s="12" t="s">
        <v>43</v>
      </c>
      <c r="C63" s="13">
        <v>1000</v>
      </c>
      <c r="D63" s="13"/>
      <c r="E63" s="13">
        <v>0</v>
      </c>
      <c r="F63" s="22"/>
      <c r="G63" s="22"/>
      <c r="H63" s="22"/>
      <c r="I63" s="22"/>
      <c r="J63" s="20">
        <f t="shared" si="0"/>
        <v>1000</v>
      </c>
    </row>
    <row r="64" spans="1:10" x14ac:dyDescent="0.35">
      <c r="A64" s="11" t="s">
        <v>96</v>
      </c>
      <c r="B64" s="12" t="s">
        <v>97</v>
      </c>
      <c r="C64" s="13"/>
      <c r="D64" s="13"/>
      <c r="E64" s="13">
        <v>2450</v>
      </c>
      <c r="F64" s="22"/>
      <c r="G64" s="22"/>
      <c r="H64" s="22"/>
      <c r="I64" s="22"/>
      <c r="J64" s="20">
        <f t="shared" si="0"/>
        <v>2450</v>
      </c>
    </row>
    <row r="65" spans="1:10" x14ac:dyDescent="0.35">
      <c r="A65" s="11" t="s">
        <v>45</v>
      </c>
      <c r="B65" s="12" t="s">
        <v>46</v>
      </c>
      <c r="C65" s="13">
        <v>4090</v>
      </c>
      <c r="D65" s="13"/>
      <c r="E65" s="13">
        <v>0</v>
      </c>
      <c r="F65" s="22"/>
      <c r="G65" s="22">
        <v>802</v>
      </c>
      <c r="H65" s="22"/>
      <c r="I65" s="22"/>
      <c r="J65" s="20">
        <f t="shared" si="0"/>
        <v>4892</v>
      </c>
    </row>
    <row r="66" spans="1:10" x14ac:dyDescent="0.35">
      <c r="A66" s="11" t="s">
        <v>118</v>
      </c>
      <c r="B66" s="12" t="s">
        <v>119</v>
      </c>
      <c r="C66" s="13"/>
      <c r="D66" s="13"/>
      <c r="E66" s="13"/>
      <c r="F66" s="22"/>
      <c r="G66" s="22"/>
      <c r="H66" s="22">
        <v>2685.8</v>
      </c>
      <c r="I66" s="22"/>
      <c r="J66" s="20">
        <f t="shared" si="0"/>
        <v>2685.8</v>
      </c>
    </row>
    <row r="67" spans="1:10" x14ac:dyDescent="0.35">
      <c r="A67" s="11" t="s">
        <v>48</v>
      </c>
      <c r="B67" s="12" t="s">
        <v>47</v>
      </c>
      <c r="C67" s="13">
        <v>1920</v>
      </c>
      <c r="D67" s="13">
        <v>889</v>
      </c>
      <c r="E67" s="13">
        <v>786</v>
      </c>
      <c r="F67" s="22">
        <v>849</v>
      </c>
      <c r="G67" s="22">
        <v>1927</v>
      </c>
      <c r="H67" s="22">
        <v>795</v>
      </c>
      <c r="I67" s="22">
        <v>525</v>
      </c>
      <c r="J67" s="20">
        <f t="shared" si="0"/>
        <v>7691</v>
      </c>
    </row>
    <row r="68" spans="1:10" x14ac:dyDescent="0.35">
      <c r="A68" s="11" t="s">
        <v>114</v>
      </c>
      <c r="B68" s="12" t="s">
        <v>115</v>
      </c>
      <c r="C68" s="13"/>
      <c r="D68" s="13"/>
      <c r="E68" s="13"/>
      <c r="F68" s="22"/>
      <c r="G68" s="22">
        <v>291</v>
      </c>
      <c r="H68" s="22"/>
      <c r="I68" s="22"/>
      <c r="J68" s="20">
        <f t="shared" si="0"/>
        <v>291</v>
      </c>
    </row>
    <row r="69" spans="1:10" x14ac:dyDescent="0.35">
      <c r="A69" s="11" t="s">
        <v>49</v>
      </c>
      <c r="B69" s="12" t="s">
        <v>50</v>
      </c>
      <c r="C69" s="13">
        <v>250</v>
      </c>
      <c r="D69" s="13">
        <v>500</v>
      </c>
      <c r="E69" s="13">
        <v>250</v>
      </c>
      <c r="F69" s="22">
        <v>250</v>
      </c>
      <c r="G69" s="22">
        <v>750</v>
      </c>
      <c r="H69" s="22"/>
      <c r="I69" s="22">
        <v>750</v>
      </c>
      <c r="J69" s="20">
        <f t="shared" si="0"/>
        <v>2750</v>
      </c>
    </row>
    <row r="70" spans="1:10" x14ac:dyDescent="0.35">
      <c r="A70" s="11" t="s">
        <v>142</v>
      </c>
      <c r="B70" s="12" t="s">
        <v>143</v>
      </c>
      <c r="C70" s="13"/>
      <c r="D70" s="13"/>
      <c r="E70" s="13"/>
      <c r="F70" s="22"/>
      <c r="G70" s="22"/>
      <c r="H70" s="22"/>
      <c r="I70" s="22">
        <v>5280</v>
      </c>
      <c r="J70" s="20">
        <f t="shared" si="0"/>
        <v>5280</v>
      </c>
    </row>
    <row r="71" spans="1:10" x14ac:dyDescent="0.35">
      <c r="A71" s="11" t="s">
        <v>144</v>
      </c>
      <c r="B71" s="12" t="s">
        <v>145</v>
      </c>
      <c r="C71" s="13"/>
      <c r="D71" s="13"/>
      <c r="E71" s="13"/>
      <c r="F71" s="22"/>
      <c r="G71" s="22"/>
      <c r="H71" s="22"/>
      <c r="I71" s="22">
        <v>4322.8999999999996</v>
      </c>
      <c r="J71" s="20">
        <f t="shared" si="0"/>
        <v>4322.8999999999996</v>
      </c>
    </row>
    <row r="72" spans="1:10" x14ac:dyDescent="0.35">
      <c r="A72" s="11" t="s">
        <v>146</v>
      </c>
      <c r="B72" s="12" t="s">
        <v>147</v>
      </c>
      <c r="C72" s="13"/>
      <c r="D72" s="13"/>
      <c r="E72" s="13"/>
      <c r="F72" s="22"/>
      <c r="G72" s="22"/>
      <c r="H72" s="22"/>
      <c r="I72" s="22">
        <v>2977.5</v>
      </c>
      <c r="J72" s="20">
        <f t="shared" si="0"/>
        <v>2977.5</v>
      </c>
    </row>
    <row r="73" spans="1:10" x14ac:dyDescent="0.35">
      <c r="A73" s="11" t="s">
        <v>52</v>
      </c>
      <c r="B73" s="12" t="s">
        <v>51</v>
      </c>
      <c r="C73" s="13">
        <v>655</v>
      </c>
      <c r="D73" s="13">
        <v>1370</v>
      </c>
      <c r="E73" s="13">
        <v>705</v>
      </c>
      <c r="F73" s="22">
        <v>725</v>
      </c>
      <c r="G73" s="22"/>
      <c r="H73" s="22">
        <v>2280</v>
      </c>
      <c r="I73" s="22">
        <v>1650</v>
      </c>
      <c r="J73" s="20">
        <f t="shared" si="0"/>
        <v>7385</v>
      </c>
    </row>
    <row r="74" spans="1:10" x14ac:dyDescent="0.35">
      <c r="A74" s="11" t="s">
        <v>53</v>
      </c>
      <c r="B74" s="12" t="s">
        <v>54</v>
      </c>
      <c r="C74" s="13">
        <v>1006</v>
      </c>
      <c r="D74" s="13">
        <v>600</v>
      </c>
      <c r="E74" s="13">
        <v>200</v>
      </c>
      <c r="F74" s="22">
        <v>50</v>
      </c>
      <c r="G74" s="22">
        <v>1104</v>
      </c>
      <c r="H74" s="22"/>
      <c r="I74" s="22">
        <v>592</v>
      </c>
      <c r="J74" s="20">
        <f t="shared" si="0"/>
        <v>3552</v>
      </c>
    </row>
    <row r="75" spans="1:10" x14ac:dyDescent="0.35">
      <c r="A75" s="11" t="s">
        <v>104</v>
      </c>
      <c r="B75" s="12" t="s">
        <v>105</v>
      </c>
      <c r="C75" s="13"/>
      <c r="D75" s="13"/>
      <c r="E75" s="13"/>
      <c r="F75" s="22">
        <v>1220</v>
      </c>
      <c r="G75" s="22"/>
      <c r="H75" s="22"/>
      <c r="I75" s="22"/>
      <c r="J75" s="20">
        <f t="shared" si="0"/>
        <v>1220</v>
      </c>
    </row>
    <row r="76" spans="1:10" x14ac:dyDescent="0.35">
      <c r="A76" s="11" t="s">
        <v>84</v>
      </c>
      <c r="B76" s="12" t="s">
        <v>85</v>
      </c>
      <c r="C76" s="13"/>
      <c r="D76" s="13">
        <v>3000</v>
      </c>
      <c r="E76" s="13">
        <v>3000</v>
      </c>
      <c r="F76" s="22"/>
      <c r="G76" s="22">
        <v>5090</v>
      </c>
      <c r="H76" s="22">
        <v>3190</v>
      </c>
      <c r="I76" s="22"/>
      <c r="J76" s="20">
        <f t="shared" si="0"/>
        <v>14280</v>
      </c>
    </row>
    <row r="77" spans="1:10" x14ac:dyDescent="0.35">
      <c r="A77" t="s">
        <v>55</v>
      </c>
      <c r="B77" s="2" t="s">
        <v>56</v>
      </c>
      <c r="C77" s="4">
        <v>448</v>
      </c>
      <c r="D77" s="4">
        <v>152</v>
      </c>
      <c r="E77" s="4">
        <v>245</v>
      </c>
      <c r="F77" s="4">
        <v>94</v>
      </c>
      <c r="G77" s="4">
        <v>262.5</v>
      </c>
      <c r="H77" s="4">
        <v>130</v>
      </c>
      <c r="I77" s="4"/>
      <c r="J77" s="20">
        <f t="shared" si="0"/>
        <v>1331.5</v>
      </c>
    </row>
    <row r="78" spans="1:10" ht="15" thickBot="1" x14ac:dyDescent="0.4">
      <c r="C78" s="5">
        <f t="shared" ref="C78:J78" si="1">SUM(C5:C77)</f>
        <v>41998.9</v>
      </c>
      <c r="D78" s="6">
        <f t="shared" si="1"/>
        <v>66637.399999999994</v>
      </c>
      <c r="E78" s="6">
        <f t="shared" si="1"/>
        <v>39561.1</v>
      </c>
      <c r="F78" s="6">
        <f t="shared" si="1"/>
        <v>38223.56</v>
      </c>
      <c r="G78" s="6">
        <f t="shared" si="1"/>
        <v>128488.62</v>
      </c>
      <c r="H78" s="6">
        <f t="shared" si="1"/>
        <v>44489.3</v>
      </c>
      <c r="I78" s="6">
        <f t="shared" si="1"/>
        <v>246719.1</v>
      </c>
      <c r="J78" s="21">
        <f t="shared" si="1"/>
        <v>606117.9800000001</v>
      </c>
    </row>
    <row r="79" spans="1:10" ht="15" thickTop="1" x14ac:dyDescent="0.35">
      <c r="D79" s="4"/>
      <c r="E79" s="4"/>
      <c r="F79" s="4"/>
      <c r="G79" s="4"/>
      <c r="H79" s="4"/>
      <c r="I79" s="4"/>
      <c r="J79" s="7">
        <f>SUM(C78:I78)</f>
        <v>606117.98</v>
      </c>
    </row>
    <row r="80" spans="1:10" x14ac:dyDescent="0.35">
      <c r="D80" s="4"/>
      <c r="E80" s="4"/>
      <c r="F80" s="4"/>
      <c r="G80" s="4"/>
      <c r="H80" s="4"/>
      <c r="I80" s="4"/>
    </row>
    <row r="81" spans="4:9" x14ac:dyDescent="0.35">
      <c r="D81" s="4"/>
      <c r="E81" s="4"/>
      <c r="F81" s="4"/>
      <c r="G81" s="4"/>
      <c r="H81" s="4"/>
      <c r="I81" s="4"/>
    </row>
    <row r="82" spans="4:9" x14ac:dyDescent="0.35">
      <c r="D82" s="4"/>
      <c r="E82" s="4"/>
      <c r="F82" s="4"/>
      <c r="G82" s="4"/>
      <c r="H82" s="4"/>
      <c r="I82" s="4"/>
    </row>
    <row r="83" spans="4:9" x14ac:dyDescent="0.35">
      <c r="D83" s="4"/>
      <c r="E83" s="4"/>
      <c r="F83" s="4"/>
      <c r="G83" s="4"/>
      <c r="H83" s="4"/>
      <c r="I83" s="4"/>
    </row>
    <row r="84" spans="4:9" x14ac:dyDescent="0.35">
      <c r="D84" s="4"/>
      <c r="E84" s="4"/>
      <c r="F84" s="4"/>
      <c r="G84" s="4"/>
      <c r="H84" s="4"/>
      <c r="I84" s="4"/>
    </row>
    <row r="85" spans="4:9" x14ac:dyDescent="0.35">
      <c r="D85" s="4"/>
      <c r="E85" s="4"/>
      <c r="F85" s="4"/>
      <c r="G85" s="4"/>
      <c r="H85" s="4"/>
      <c r="I85" s="4"/>
    </row>
    <row r="86" spans="4:9" x14ac:dyDescent="0.35">
      <c r="D86" s="4"/>
      <c r="E86" s="4"/>
      <c r="F86" s="4"/>
      <c r="G86" s="4"/>
      <c r="H86" s="4"/>
      <c r="I86" s="4"/>
    </row>
    <row r="87" spans="4:9" x14ac:dyDescent="0.35">
      <c r="D87" s="4"/>
      <c r="E87" s="4"/>
      <c r="F87" s="4"/>
      <c r="G87" s="4"/>
      <c r="H87" s="4"/>
      <c r="I87" s="4"/>
    </row>
    <row r="88" spans="4:9" x14ac:dyDescent="0.35">
      <c r="D88" s="4"/>
      <c r="E88" s="4"/>
      <c r="F88" s="4"/>
      <c r="G88" s="4"/>
      <c r="H88" s="4"/>
      <c r="I88" s="4"/>
    </row>
    <row r="89" spans="4:9" x14ac:dyDescent="0.35">
      <c r="D89" s="4"/>
      <c r="E89" s="4"/>
      <c r="F89" s="4"/>
      <c r="G89" s="4"/>
      <c r="H89" s="4"/>
      <c r="I89" s="4"/>
    </row>
    <row r="90" spans="4:9" x14ac:dyDescent="0.35">
      <c r="D90" s="4"/>
      <c r="E90" s="4"/>
      <c r="F90" s="4"/>
      <c r="G90" s="4"/>
      <c r="H90" s="4"/>
      <c r="I90" s="4"/>
    </row>
    <row r="91" spans="4:9" x14ac:dyDescent="0.35">
      <c r="D91" s="4"/>
      <c r="E91" s="4"/>
      <c r="F91" s="4"/>
      <c r="G91" s="4"/>
      <c r="H91" s="4"/>
      <c r="I91" s="4"/>
    </row>
    <row r="92" spans="4:9" x14ac:dyDescent="0.35">
      <c r="D92" s="4"/>
      <c r="E92" s="4"/>
      <c r="F92" s="4"/>
      <c r="G92" s="4"/>
      <c r="H92" s="4"/>
      <c r="I92" s="4"/>
    </row>
    <row r="93" spans="4:9" x14ac:dyDescent="0.35">
      <c r="D93" s="4"/>
      <c r="E93" s="4"/>
      <c r="F93" s="4"/>
      <c r="G93" s="4"/>
      <c r="H93" s="4"/>
      <c r="I93" s="4"/>
    </row>
    <row r="94" spans="4:9" x14ac:dyDescent="0.35">
      <c r="D94" s="4"/>
      <c r="E94" s="4"/>
      <c r="F94" s="4"/>
      <c r="G94" s="4"/>
      <c r="H94" s="4"/>
      <c r="I94" s="4"/>
    </row>
    <row r="95" spans="4:9" x14ac:dyDescent="0.35">
      <c r="D95" s="4"/>
      <c r="E95" s="4"/>
      <c r="F95" s="4"/>
      <c r="G95" s="4"/>
      <c r="H95" s="4"/>
      <c r="I95" s="4"/>
    </row>
    <row r="96" spans="4:9" x14ac:dyDescent="0.35">
      <c r="D96" s="4"/>
      <c r="E96" s="4"/>
      <c r="F96" s="4"/>
      <c r="G96" s="4"/>
      <c r="H96" s="4"/>
      <c r="I96" s="4"/>
    </row>
    <row r="97" spans="4:9" x14ac:dyDescent="0.35">
      <c r="D97" s="4"/>
      <c r="E97" s="4"/>
      <c r="F97" s="4"/>
      <c r="G97" s="4"/>
      <c r="H97" s="4"/>
      <c r="I97" s="4"/>
    </row>
    <row r="98" spans="4:9" x14ac:dyDescent="0.35">
      <c r="D98" s="4"/>
      <c r="E98" s="4"/>
      <c r="F98" s="4"/>
      <c r="G98" s="4"/>
      <c r="H98" s="4"/>
      <c r="I98" s="4"/>
    </row>
    <row r="99" spans="4:9" x14ac:dyDescent="0.35">
      <c r="D99" s="4"/>
      <c r="E99" s="4"/>
      <c r="F99" s="4"/>
      <c r="G99" s="4"/>
      <c r="H99" s="4"/>
      <c r="I99" s="4"/>
    </row>
    <row r="100" spans="4:9" x14ac:dyDescent="0.35">
      <c r="D100" s="4"/>
      <c r="E100" s="4"/>
      <c r="F100" s="4"/>
      <c r="G100" s="4"/>
      <c r="H100" s="4"/>
      <c r="I100" s="4"/>
    </row>
    <row r="101" spans="4:9" x14ac:dyDescent="0.35">
      <c r="D101" s="4"/>
      <c r="E101" s="4"/>
      <c r="F101" s="4"/>
      <c r="G101" s="4"/>
      <c r="H101" s="4"/>
      <c r="I101" s="4"/>
    </row>
    <row r="102" spans="4:9" x14ac:dyDescent="0.35">
      <c r="D102" s="4"/>
      <c r="E102" s="4"/>
      <c r="F102" s="4"/>
      <c r="G102" s="4"/>
      <c r="H102" s="4"/>
      <c r="I102" s="4"/>
    </row>
    <row r="103" spans="4:9" x14ac:dyDescent="0.35">
      <c r="D103" s="4"/>
      <c r="E103" s="4"/>
      <c r="F103" s="4"/>
      <c r="G103" s="4"/>
      <c r="H103" s="4"/>
      <c r="I103" s="4"/>
    </row>
    <row r="104" spans="4:9" x14ac:dyDescent="0.35">
      <c r="D104" s="4"/>
      <c r="E104" s="4"/>
      <c r="F104" s="4"/>
      <c r="G104" s="4"/>
      <c r="H104" s="4"/>
      <c r="I104" s="4"/>
    </row>
    <row r="105" spans="4:9" x14ac:dyDescent="0.35">
      <c r="D105" s="4"/>
      <c r="E105" s="4"/>
      <c r="F105" s="4"/>
      <c r="G105" s="4"/>
      <c r="H105" s="4"/>
      <c r="I105" s="4"/>
    </row>
    <row r="106" spans="4:9" x14ac:dyDescent="0.35">
      <c r="D106" s="4"/>
      <c r="E106" s="4"/>
      <c r="F106" s="4"/>
      <c r="G106" s="4"/>
      <c r="H106" s="4"/>
      <c r="I106" s="4"/>
    </row>
    <row r="107" spans="4:9" x14ac:dyDescent="0.35">
      <c r="D107" s="4"/>
      <c r="E107" s="4"/>
      <c r="F107" s="4"/>
      <c r="G107" s="4"/>
      <c r="H107" s="4"/>
      <c r="I107" s="4"/>
    </row>
    <row r="108" spans="4:9" x14ac:dyDescent="0.35">
      <c r="D108" s="4"/>
      <c r="E108" s="4"/>
      <c r="F108" s="4"/>
      <c r="G108" s="4"/>
      <c r="H108" s="4"/>
      <c r="I108" s="4"/>
    </row>
    <row r="109" spans="4:9" x14ac:dyDescent="0.35">
      <c r="D109" s="4"/>
      <c r="E109" s="4"/>
      <c r="F109" s="4"/>
      <c r="G109" s="4"/>
      <c r="H109" s="4"/>
      <c r="I109" s="4"/>
    </row>
  </sheetData>
  <pageMargins left="0.31496062992125984" right="0.31496062992125984" top="0" bottom="0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C1F0B-65B4-437D-8287-A99530A7359E}">
  <dimension ref="A1:O12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4.5" x14ac:dyDescent="0.35"/>
  <cols>
    <col min="1" max="1" width="22.90625" customWidth="1"/>
    <col min="2" max="2" width="7.36328125" style="1" bestFit="1" customWidth="1"/>
    <col min="3" max="7" width="10" style="3" bestFit="1" customWidth="1"/>
    <col min="8" max="11" width="10" style="3" customWidth="1"/>
    <col min="12" max="12" width="11" style="3" bestFit="1" customWidth="1"/>
    <col min="13" max="13" width="10" style="3" customWidth="1"/>
    <col min="14" max="15" width="11.36328125" bestFit="1" customWidth="1"/>
  </cols>
  <sheetData>
    <row r="1" spans="1:15" x14ac:dyDescent="0.35">
      <c r="A1" t="s">
        <v>57</v>
      </c>
    </row>
    <row r="2" spans="1:15" x14ac:dyDescent="0.35">
      <c r="A2" t="s">
        <v>89</v>
      </c>
    </row>
    <row r="3" spans="1:15" ht="22" x14ac:dyDescent="0.35">
      <c r="B3" s="33" t="s">
        <v>208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32">
        <v>46141</v>
      </c>
      <c r="J3" s="32">
        <v>46141</v>
      </c>
      <c r="K3" s="32">
        <v>46141</v>
      </c>
      <c r="L3" s="32">
        <v>46141</v>
      </c>
      <c r="M3" s="32">
        <v>46141</v>
      </c>
      <c r="O3" s="32">
        <v>46141</v>
      </c>
    </row>
    <row r="4" spans="1:15" x14ac:dyDescent="0.35">
      <c r="A4" s="14" t="s">
        <v>88</v>
      </c>
      <c r="B4" s="15" t="s">
        <v>11</v>
      </c>
      <c r="C4" s="16">
        <v>45734</v>
      </c>
      <c r="D4" s="16">
        <v>45769</v>
      </c>
      <c r="E4" s="16">
        <v>45792</v>
      </c>
      <c r="F4" s="16">
        <v>45825</v>
      </c>
      <c r="G4" s="16">
        <v>45845</v>
      </c>
      <c r="H4" s="16">
        <v>45880</v>
      </c>
      <c r="I4" s="29" t="s">
        <v>177</v>
      </c>
      <c r="J4" s="29" t="s">
        <v>172</v>
      </c>
      <c r="K4" s="29" t="s">
        <v>173</v>
      </c>
      <c r="L4" s="29" t="s">
        <v>174</v>
      </c>
      <c r="M4" s="29" t="s">
        <v>175</v>
      </c>
      <c r="N4" s="18" t="s">
        <v>86</v>
      </c>
      <c r="O4" s="30" t="s">
        <v>176</v>
      </c>
    </row>
    <row r="5" spans="1:15" x14ac:dyDescent="0.35">
      <c r="A5" s="8" t="s">
        <v>0</v>
      </c>
      <c r="B5" s="9" t="s">
        <v>12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20">
        <f t="shared" ref="N5:N36" si="0">SUM(C5:M5)</f>
        <v>0</v>
      </c>
    </row>
    <row r="6" spans="1:15" x14ac:dyDescent="0.35">
      <c r="A6" s="11" t="s">
        <v>1</v>
      </c>
      <c r="B6" s="12" t="s">
        <v>12</v>
      </c>
      <c r="C6" s="13"/>
      <c r="D6" s="13"/>
      <c r="E6" s="13"/>
      <c r="F6" s="22"/>
      <c r="G6" s="22"/>
      <c r="H6" s="22"/>
      <c r="I6" s="22"/>
      <c r="J6" s="22"/>
      <c r="K6" s="22"/>
      <c r="L6" s="22"/>
      <c r="M6" s="22"/>
      <c r="N6" s="20">
        <f t="shared" si="0"/>
        <v>0</v>
      </c>
    </row>
    <row r="7" spans="1:15" x14ac:dyDescent="0.35">
      <c r="A7" s="23" t="s">
        <v>2</v>
      </c>
      <c r="B7" s="24" t="s">
        <v>12</v>
      </c>
      <c r="C7" s="25">
        <v>600</v>
      </c>
      <c r="D7" s="25"/>
      <c r="E7" s="25"/>
      <c r="F7" s="26"/>
      <c r="G7" s="26"/>
      <c r="H7" s="26"/>
      <c r="I7" s="26"/>
      <c r="J7" s="26"/>
      <c r="K7" s="26"/>
      <c r="L7" s="26"/>
      <c r="M7" s="26"/>
      <c r="N7" s="20">
        <f t="shared" si="0"/>
        <v>600</v>
      </c>
    </row>
    <row r="8" spans="1:15" x14ac:dyDescent="0.35">
      <c r="A8" s="11" t="s">
        <v>3</v>
      </c>
      <c r="B8" s="12" t="s">
        <v>13</v>
      </c>
      <c r="C8" s="13">
        <v>410</v>
      </c>
      <c r="D8" s="13">
        <v>402</v>
      </c>
      <c r="E8" s="13">
        <v>289</v>
      </c>
      <c r="F8" s="22">
        <v>145</v>
      </c>
      <c r="G8" s="22">
        <v>255</v>
      </c>
      <c r="H8" s="22">
        <v>210</v>
      </c>
      <c r="I8" s="22">
        <v>344</v>
      </c>
      <c r="J8" s="22">
        <v>325</v>
      </c>
      <c r="K8" s="22">
        <v>235</v>
      </c>
      <c r="L8" s="22">
        <v>200</v>
      </c>
      <c r="M8" s="22">
        <v>315</v>
      </c>
      <c r="N8" s="20">
        <f t="shared" si="0"/>
        <v>3130</v>
      </c>
      <c r="O8" s="27">
        <f t="shared" ref="O8:O39" si="1">SUM(I8:M8)</f>
        <v>1419</v>
      </c>
    </row>
    <row r="9" spans="1:15" x14ac:dyDescent="0.35">
      <c r="A9" s="11" t="s">
        <v>150</v>
      </c>
      <c r="B9" s="12" t="s">
        <v>151</v>
      </c>
      <c r="C9" s="13">
        <v>750</v>
      </c>
      <c r="D9" s="13">
        <v>750</v>
      </c>
      <c r="E9" s="13">
        <v>2050</v>
      </c>
      <c r="F9" s="22"/>
      <c r="G9" s="22"/>
      <c r="H9" s="22"/>
      <c r="I9" s="22"/>
      <c r="J9" s="22"/>
      <c r="K9" s="22"/>
      <c r="L9" s="22">
        <v>1750</v>
      </c>
      <c r="M9" s="22"/>
      <c r="N9" s="20">
        <f t="shared" si="0"/>
        <v>5300</v>
      </c>
      <c r="O9" s="27">
        <f t="shared" si="1"/>
        <v>1750</v>
      </c>
    </row>
    <row r="10" spans="1:15" x14ac:dyDescent="0.35">
      <c r="A10" s="11" t="s">
        <v>4</v>
      </c>
      <c r="B10" s="12" t="s">
        <v>14</v>
      </c>
      <c r="C10" s="13">
        <v>325</v>
      </c>
      <c r="D10" s="13">
        <v>655</v>
      </c>
      <c r="E10" s="13">
        <v>340</v>
      </c>
      <c r="F10" s="22">
        <v>340</v>
      </c>
      <c r="G10" s="22">
        <v>340</v>
      </c>
      <c r="H10" s="22">
        <v>345</v>
      </c>
      <c r="I10" s="22">
        <v>345</v>
      </c>
      <c r="J10" s="22">
        <v>355</v>
      </c>
      <c r="K10" s="22">
        <v>355</v>
      </c>
      <c r="L10" s="22">
        <v>355</v>
      </c>
      <c r="M10" s="22">
        <v>355</v>
      </c>
      <c r="N10" s="20">
        <f t="shared" si="0"/>
        <v>4110</v>
      </c>
      <c r="O10" s="27">
        <f t="shared" si="1"/>
        <v>1765</v>
      </c>
    </row>
    <row r="11" spans="1:15" x14ac:dyDescent="0.35">
      <c r="A11" s="11" t="s">
        <v>58</v>
      </c>
      <c r="B11" s="12" t="s">
        <v>59</v>
      </c>
      <c r="C11" s="13"/>
      <c r="D11" s="13">
        <v>480</v>
      </c>
      <c r="E11" s="13">
        <v>240</v>
      </c>
      <c r="F11" s="22">
        <v>240</v>
      </c>
      <c r="G11" s="22">
        <v>235</v>
      </c>
      <c r="H11" s="22">
        <v>235</v>
      </c>
      <c r="I11" s="22">
        <v>235</v>
      </c>
      <c r="J11" s="22">
        <v>235</v>
      </c>
      <c r="K11" s="22">
        <v>235</v>
      </c>
      <c r="L11" s="22">
        <v>230</v>
      </c>
      <c r="M11" s="22">
        <v>230</v>
      </c>
      <c r="N11" s="20">
        <f t="shared" si="0"/>
        <v>2595</v>
      </c>
      <c r="O11" s="27">
        <f t="shared" si="1"/>
        <v>1165</v>
      </c>
    </row>
    <row r="12" spans="1:15" x14ac:dyDescent="0.35">
      <c r="A12" s="11" t="s">
        <v>15</v>
      </c>
      <c r="B12" s="12" t="s">
        <v>16</v>
      </c>
      <c r="C12" s="13"/>
      <c r="D12" s="13">
        <v>3106.55</v>
      </c>
      <c r="E12" s="13">
        <v>472</v>
      </c>
      <c r="F12" s="22">
        <v>447.5</v>
      </c>
      <c r="G12" s="22">
        <v>754</v>
      </c>
      <c r="H12" s="22">
        <v>334</v>
      </c>
      <c r="I12" s="22">
        <v>1047</v>
      </c>
      <c r="J12" s="22">
        <v>783.4</v>
      </c>
      <c r="K12" s="22"/>
      <c r="L12" s="22"/>
      <c r="M12" s="22"/>
      <c r="N12" s="20">
        <f t="shared" si="0"/>
        <v>6944.45</v>
      </c>
      <c r="O12" s="27">
        <f t="shared" si="1"/>
        <v>1830.4</v>
      </c>
    </row>
    <row r="13" spans="1:15" x14ac:dyDescent="0.35">
      <c r="A13" s="11" t="s">
        <v>171</v>
      </c>
      <c r="B13" s="12" t="s">
        <v>117</v>
      </c>
      <c r="C13" s="13"/>
      <c r="D13" s="13"/>
      <c r="E13" s="13"/>
      <c r="F13" s="22"/>
      <c r="G13" s="22"/>
      <c r="H13" s="22">
        <v>1851</v>
      </c>
      <c r="I13" s="22"/>
      <c r="J13" s="22"/>
      <c r="K13" s="22"/>
      <c r="L13" s="22"/>
      <c r="M13" s="22"/>
      <c r="N13" s="20">
        <f t="shared" si="0"/>
        <v>1851</v>
      </c>
      <c r="O13" s="27">
        <f t="shared" si="1"/>
        <v>0</v>
      </c>
    </row>
    <row r="14" spans="1:15" x14ac:dyDescent="0.35">
      <c r="A14" s="11" t="s">
        <v>5</v>
      </c>
      <c r="B14" s="12" t="s">
        <v>17</v>
      </c>
      <c r="C14" s="13">
        <v>150</v>
      </c>
      <c r="D14" s="13">
        <v>300</v>
      </c>
      <c r="E14" s="13">
        <v>6380</v>
      </c>
      <c r="F14" s="22">
        <v>150</v>
      </c>
      <c r="G14" s="22">
        <v>5548</v>
      </c>
      <c r="H14" s="22"/>
      <c r="I14" s="22">
        <v>1502</v>
      </c>
      <c r="J14" s="22">
        <v>3860</v>
      </c>
      <c r="K14" s="22">
        <v>1800</v>
      </c>
      <c r="L14" s="22">
        <v>1915</v>
      </c>
      <c r="M14" s="22"/>
      <c r="N14" s="20">
        <f t="shared" si="0"/>
        <v>21605</v>
      </c>
      <c r="O14" s="27">
        <f t="shared" si="1"/>
        <v>9077</v>
      </c>
    </row>
    <row r="15" spans="1:15" x14ac:dyDescent="0.35">
      <c r="A15" s="11" t="s">
        <v>60</v>
      </c>
      <c r="B15" s="12" t="s">
        <v>61</v>
      </c>
      <c r="C15" s="13"/>
      <c r="D15" s="13"/>
      <c r="E15" s="13"/>
      <c r="F15" s="22"/>
      <c r="G15" s="22"/>
      <c r="H15" s="22">
        <v>802</v>
      </c>
      <c r="I15" s="22">
        <v>802</v>
      </c>
      <c r="J15" s="22">
        <v>838</v>
      </c>
      <c r="K15" s="22">
        <v>1202</v>
      </c>
      <c r="L15" s="22">
        <v>594</v>
      </c>
      <c r="M15" s="22"/>
      <c r="N15" s="20">
        <f t="shared" si="0"/>
        <v>4238</v>
      </c>
      <c r="O15" s="27">
        <f t="shared" si="1"/>
        <v>3436</v>
      </c>
    </row>
    <row r="16" spans="1:15" x14ac:dyDescent="0.35">
      <c r="A16" s="11" t="s">
        <v>106</v>
      </c>
      <c r="B16" s="12" t="s">
        <v>107</v>
      </c>
      <c r="C16" s="13">
        <v>2000</v>
      </c>
      <c r="D16" s="13">
        <v>4410</v>
      </c>
      <c r="E16" s="13"/>
      <c r="F16" s="22">
        <v>4635</v>
      </c>
      <c r="G16" s="22"/>
      <c r="H16" s="22">
        <v>4370</v>
      </c>
      <c r="I16" s="22">
        <v>100</v>
      </c>
      <c r="J16" s="22">
        <v>1215</v>
      </c>
      <c r="K16" s="22">
        <v>2271</v>
      </c>
      <c r="L16" s="22">
        <v>235</v>
      </c>
      <c r="M16" s="22">
        <v>245</v>
      </c>
      <c r="N16" s="20">
        <f t="shared" si="0"/>
        <v>19481</v>
      </c>
      <c r="O16" s="27">
        <f t="shared" si="1"/>
        <v>4066</v>
      </c>
    </row>
    <row r="17" spans="1:15" x14ac:dyDescent="0.35">
      <c r="A17" s="11" t="s">
        <v>156</v>
      </c>
      <c r="B17" s="12" t="s">
        <v>157</v>
      </c>
      <c r="C17" s="13"/>
      <c r="D17" s="13">
        <v>889.5</v>
      </c>
      <c r="E17" s="13"/>
      <c r="F17" s="22"/>
      <c r="G17" s="22"/>
      <c r="H17" s="22"/>
      <c r="I17" s="22"/>
      <c r="J17" s="22"/>
      <c r="K17" s="22"/>
      <c r="L17" s="22"/>
      <c r="M17" s="22"/>
      <c r="N17" s="20">
        <f t="shared" si="0"/>
        <v>889.5</v>
      </c>
      <c r="O17" s="27">
        <f t="shared" si="1"/>
        <v>0</v>
      </c>
    </row>
    <row r="18" spans="1:15" x14ac:dyDescent="0.35">
      <c r="A18" s="11" t="s">
        <v>164</v>
      </c>
      <c r="B18" s="12" t="s">
        <v>165</v>
      </c>
      <c r="C18" s="13"/>
      <c r="D18" s="13"/>
      <c r="E18" s="13">
        <v>85</v>
      </c>
      <c r="F18" s="22"/>
      <c r="G18" s="22"/>
      <c r="H18" s="22"/>
      <c r="I18" s="22"/>
      <c r="J18" s="22"/>
      <c r="K18" s="22"/>
      <c r="L18" s="22">
        <v>1344</v>
      </c>
      <c r="M18" s="22"/>
      <c r="N18" s="20">
        <f t="shared" si="0"/>
        <v>1429</v>
      </c>
      <c r="O18" s="27">
        <f t="shared" si="1"/>
        <v>1344</v>
      </c>
    </row>
    <row r="19" spans="1:15" x14ac:dyDescent="0.35">
      <c r="A19" s="11" t="s">
        <v>6</v>
      </c>
      <c r="B19" s="12" t="s">
        <v>18</v>
      </c>
      <c r="C19" s="13"/>
      <c r="D19" s="13"/>
      <c r="E19" s="13">
        <v>292</v>
      </c>
      <c r="F19" s="22">
        <v>4085</v>
      </c>
      <c r="G19" s="22"/>
      <c r="H19" s="22"/>
      <c r="I19" s="22"/>
      <c r="J19" s="22"/>
      <c r="K19" s="22">
        <v>980</v>
      </c>
      <c r="L19" s="22">
        <v>980</v>
      </c>
      <c r="M19" s="22"/>
      <c r="N19" s="20">
        <f t="shared" si="0"/>
        <v>6337</v>
      </c>
      <c r="O19" s="27">
        <f t="shared" si="1"/>
        <v>1960</v>
      </c>
    </row>
    <row r="20" spans="1:15" x14ac:dyDescent="0.35">
      <c r="A20" s="11" t="s">
        <v>178</v>
      </c>
      <c r="B20" s="12" t="s">
        <v>179</v>
      </c>
      <c r="C20" s="13"/>
      <c r="D20" s="13"/>
      <c r="E20" s="13"/>
      <c r="F20" s="22"/>
      <c r="G20" s="22"/>
      <c r="H20" s="22"/>
      <c r="I20" s="22"/>
      <c r="J20" s="22"/>
      <c r="K20" s="22"/>
      <c r="L20" s="22">
        <v>560</v>
      </c>
      <c r="M20" s="22"/>
      <c r="N20" s="20">
        <f t="shared" si="0"/>
        <v>560</v>
      </c>
      <c r="O20" s="27">
        <f t="shared" si="1"/>
        <v>560</v>
      </c>
    </row>
    <row r="21" spans="1:15" x14ac:dyDescent="0.35">
      <c r="A21" s="11" t="s">
        <v>98</v>
      </c>
      <c r="B21" s="12" t="s">
        <v>99</v>
      </c>
      <c r="C21" s="13"/>
      <c r="D21" s="13">
        <v>1205</v>
      </c>
      <c r="E21" s="13">
        <v>1182.0999999999999</v>
      </c>
      <c r="F21" s="22">
        <v>530.6</v>
      </c>
      <c r="G21" s="22"/>
      <c r="H21" s="22">
        <v>608</v>
      </c>
      <c r="I21" s="22"/>
      <c r="J21" s="22"/>
      <c r="K21" s="22">
        <f>1562+1118.4</f>
        <v>2680.4</v>
      </c>
      <c r="L21" s="22"/>
      <c r="M21" s="22">
        <f>819+855</f>
        <v>1674</v>
      </c>
      <c r="N21" s="20">
        <f t="shared" si="0"/>
        <v>7880.1</v>
      </c>
      <c r="O21" s="27">
        <f t="shared" si="1"/>
        <v>4354.3999999999996</v>
      </c>
    </row>
    <row r="22" spans="1:15" x14ac:dyDescent="0.35">
      <c r="A22" s="11" t="s">
        <v>120</v>
      </c>
      <c r="B22" s="12" t="s">
        <v>121</v>
      </c>
      <c r="C22" s="13"/>
      <c r="D22" s="13"/>
      <c r="E22" s="13"/>
      <c r="F22" s="22"/>
      <c r="G22" s="22"/>
      <c r="H22" s="22"/>
      <c r="I22" s="22"/>
      <c r="J22" s="22"/>
      <c r="K22" s="22"/>
      <c r="L22" s="22">
        <v>1600</v>
      </c>
      <c r="M22" s="22"/>
      <c r="N22" s="20">
        <f t="shared" si="0"/>
        <v>1600</v>
      </c>
      <c r="O22" s="27">
        <f t="shared" si="1"/>
        <v>1600</v>
      </c>
    </row>
    <row r="23" spans="1:15" x14ac:dyDescent="0.35">
      <c r="A23" s="11" t="s">
        <v>7</v>
      </c>
      <c r="B23" s="12" t="s">
        <v>19</v>
      </c>
      <c r="C23" s="13"/>
      <c r="D23" s="13">
        <v>274</v>
      </c>
      <c r="E23" s="13"/>
      <c r="F23" s="22">
        <v>1346.6</v>
      </c>
      <c r="G23" s="22"/>
      <c r="H23" s="22"/>
      <c r="I23" s="22">
        <v>285</v>
      </c>
      <c r="J23" s="22">
        <v>240</v>
      </c>
      <c r="K23" s="22"/>
      <c r="L23" s="22"/>
      <c r="M23" s="22"/>
      <c r="N23" s="20">
        <f t="shared" si="0"/>
        <v>2145.6</v>
      </c>
      <c r="O23" s="27">
        <f t="shared" si="1"/>
        <v>525</v>
      </c>
    </row>
    <row r="24" spans="1:15" x14ac:dyDescent="0.35">
      <c r="A24" s="11" t="s">
        <v>122</v>
      </c>
      <c r="B24" s="12" t="s">
        <v>123</v>
      </c>
      <c r="C24" s="13"/>
      <c r="D24" s="13"/>
      <c r="E24" s="13"/>
      <c r="F24" s="22"/>
      <c r="G24" s="22"/>
      <c r="H24" s="22"/>
      <c r="I24" s="22"/>
      <c r="J24" s="22"/>
      <c r="K24" s="22"/>
      <c r="L24" s="22"/>
      <c r="M24" s="22">
        <f>16440+1200</f>
        <v>17640</v>
      </c>
      <c r="N24" s="20">
        <f t="shared" si="0"/>
        <v>17640</v>
      </c>
      <c r="O24" s="27">
        <f t="shared" si="1"/>
        <v>17640</v>
      </c>
    </row>
    <row r="25" spans="1:15" x14ac:dyDescent="0.35">
      <c r="A25" s="11" t="s">
        <v>180</v>
      </c>
      <c r="B25" s="12" t="s">
        <v>181</v>
      </c>
      <c r="C25" s="13"/>
      <c r="D25" s="13"/>
      <c r="E25" s="13"/>
      <c r="F25" s="22"/>
      <c r="G25" s="22"/>
      <c r="H25" s="22"/>
      <c r="I25" s="22"/>
      <c r="J25" s="22"/>
      <c r="K25" s="22"/>
      <c r="L25" s="22">
        <v>4260</v>
      </c>
      <c r="M25" s="22"/>
      <c r="N25" s="20">
        <f t="shared" si="0"/>
        <v>4260</v>
      </c>
      <c r="O25" s="27">
        <f t="shared" si="1"/>
        <v>4260</v>
      </c>
    </row>
    <row r="26" spans="1:15" x14ac:dyDescent="0.35">
      <c r="A26" s="11" t="s">
        <v>62</v>
      </c>
      <c r="B26" s="12" t="s">
        <v>63</v>
      </c>
      <c r="C26" s="13"/>
      <c r="D26" s="13"/>
      <c r="E26" s="13"/>
      <c r="F26" s="22">
        <v>500</v>
      </c>
      <c r="G26" s="22"/>
      <c r="H26" s="22"/>
      <c r="I26" s="26">
        <v>90</v>
      </c>
      <c r="J26" s="26">
        <v>790</v>
      </c>
      <c r="K26" s="26"/>
      <c r="L26" s="26">
        <v>1711</v>
      </c>
      <c r="M26" s="26"/>
      <c r="N26" s="20">
        <f t="shared" si="0"/>
        <v>3091</v>
      </c>
      <c r="O26" s="27">
        <f t="shared" si="1"/>
        <v>2591</v>
      </c>
    </row>
    <row r="27" spans="1:15" x14ac:dyDescent="0.35">
      <c r="A27" s="11" t="s">
        <v>0</v>
      </c>
      <c r="B27" s="12" t="s">
        <v>168</v>
      </c>
      <c r="C27" s="13"/>
      <c r="D27" s="13"/>
      <c r="E27" s="13"/>
      <c r="F27" s="22"/>
      <c r="G27" s="22"/>
      <c r="H27" s="22">
        <v>1507</v>
      </c>
      <c r="I27" s="22"/>
      <c r="J27" s="22">
        <v>962</v>
      </c>
      <c r="K27" s="22"/>
      <c r="L27" s="22"/>
      <c r="M27" s="22"/>
      <c r="N27" s="20">
        <f t="shared" si="0"/>
        <v>2469</v>
      </c>
      <c r="O27" s="27">
        <f t="shared" si="1"/>
        <v>962</v>
      </c>
    </row>
    <row r="28" spans="1:15" x14ac:dyDescent="0.35">
      <c r="A28" s="11" t="s">
        <v>124</v>
      </c>
      <c r="B28" s="12" t="s">
        <v>125</v>
      </c>
      <c r="C28" s="13"/>
      <c r="D28" s="13"/>
      <c r="E28" s="13"/>
      <c r="F28" s="22"/>
      <c r="G28" s="22"/>
      <c r="H28" s="22"/>
      <c r="I28" s="22"/>
      <c r="J28" s="22"/>
      <c r="K28" s="22"/>
      <c r="L28" s="22"/>
      <c r="M28" s="22"/>
      <c r="N28" s="20">
        <f t="shared" si="0"/>
        <v>0</v>
      </c>
      <c r="O28" s="27">
        <f t="shared" si="1"/>
        <v>0</v>
      </c>
    </row>
    <row r="29" spans="1:15" x14ac:dyDescent="0.35">
      <c r="A29" s="11" t="s">
        <v>126</v>
      </c>
      <c r="B29" s="12" t="s">
        <v>127</v>
      </c>
      <c r="C29" s="13"/>
      <c r="D29" s="13"/>
      <c r="E29" s="13"/>
      <c r="F29" s="22"/>
      <c r="G29" s="22"/>
      <c r="H29" s="22"/>
      <c r="I29" s="22"/>
      <c r="J29" s="22">
        <v>50000</v>
      </c>
      <c r="K29" s="22"/>
      <c r="L29" s="22"/>
      <c r="M29" s="22"/>
      <c r="N29" s="20">
        <f t="shared" si="0"/>
        <v>50000</v>
      </c>
      <c r="O29" s="27">
        <f t="shared" si="1"/>
        <v>50000</v>
      </c>
    </row>
    <row r="30" spans="1:15" x14ac:dyDescent="0.35">
      <c r="A30" s="11" t="s">
        <v>108</v>
      </c>
      <c r="B30" s="12" t="s">
        <v>109</v>
      </c>
      <c r="C30" s="13"/>
      <c r="D30" s="13"/>
      <c r="E30" s="13"/>
      <c r="F30" s="22"/>
      <c r="G30" s="22"/>
      <c r="H30" s="22"/>
      <c r="I30" s="22"/>
      <c r="J30" s="22"/>
      <c r="K30" s="22"/>
      <c r="L30" s="22"/>
      <c r="M30" s="22"/>
      <c r="N30" s="20">
        <f t="shared" si="0"/>
        <v>0</v>
      </c>
      <c r="O30" s="27">
        <f t="shared" si="1"/>
        <v>0</v>
      </c>
    </row>
    <row r="31" spans="1:15" x14ac:dyDescent="0.35">
      <c r="A31" s="11" t="s">
        <v>9</v>
      </c>
      <c r="B31" s="12" t="s">
        <v>21</v>
      </c>
      <c r="C31" s="13">
        <v>510</v>
      </c>
      <c r="D31" s="13">
        <v>900</v>
      </c>
      <c r="E31" s="13">
        <v>350</v>
      </c>
      <c r="F31" s="22">
        <v>350</v>
      </c>
      <c r="G31" s="22">
        <v>430</v>
      </c>
      <c r="H31" s="22">
        <v>380</v>
      </c>
      <c r="I31" s="22">
        <v>350</v>
      </c>
      <c r="J31" s="22">
        <v>450</v>
      </c>
      <c r="K31" s="22">
        <v>350</v>
      </c>
      <c r="L31" s="22">
        <v>370</v>
      </c>
      <c r="M31" s="22">
        <v>440</v>
      </c>
      <c r="N31" s="20">
        <f t="shared" si="0"/>
        <v>4880</v>
      </c>
      <c r="O31" s="27">
        <f t="shared" si="1"/>
        <v>1960</v>
      </c>
    </row>
    <row r="32" spans="1:15" x14ac:dyDescent="0.35">
      <c r="A32" s="11" t="s">
        <v>128</v>
      </c>
      <c r="B32" s="12" t="s">
        <v>129</v>
      </c>
      <c r="C32" s="13"/>
      <c r="D32" s="13"/>
      <c r="E32" s="13"/>
      <c r="F32" s="22"/>
      <c r="G32" s="22"/>
      <c r="H32" s="22"/>
      <c r="I32" s="22"/>
      <c r="J32" s="22"/>
      <c r="K32" s="22"/>
      <c r="L32" s="22"/>
      <c r="M32" s="22"/>
      <c r="N32" s="20">
        <f t="shared" si="0"/>
        <v>0</v>
      </c>
      <c r="O32" s="27">
        <f t="shared" si="1"/>
        <v>0</v>
      </c>
    </row>
    <row r="33" spans="1:15" x14ac:dyDescent="0.35">
      <c r="A33" s="11" t="s">
        <v>10</v>
      </c>
      <c r="B33" s="12" t="s">
        <v>22</v>
      </c>
      <c r="C33" s="13"/>
      <c r="D33" s="13">
        <v>265</v>
      </c>
      <c r="E33" s="13">
        <v>1096</v>
      </c>
      <c r="F33" s="22">
        <v>504</v>
      </c>
      <c r="G33" s="22"/>
      <c r="H33" s="22"/>
      <c r="I33" s="22">
        <v>584</v>
      </c>
      <c r="J33" s="22">
        <v>1037.92</v>
      </c>
      <c r="K33" s="22">
        <v>523.20000000000005</v>
      </c>
      <c r="L33" s="22"/>
      <c r="M33" s="22"/>
      <c r="N33" s="20">
        <f t="shared" si="0"/>
        <v>4010.12</v>
      </c>
      <c r="O33" s="27">
        <f t="shared" si="1"/>
        <v>2145.12</v>
      </c>
    </row>
    <row r="34" spans="1:15" x14ac:dyDescent="0.35">
      <c r="A34" s="11" t="s">
        <v>130</v>
      </c>
      <c r="B34" s="12" t="s">
        <v>131</v>
      </c>
      <c r="C34" s="13"/>
      <c r="D34" s="13"/>
      <c r="E34" s="13"/>
      <c r="F34" s="22"/>
      <c r="G34" s="22"/>
      <c r="H34" s="22"/>
      <c r="I34" s="22"/>
      <c r="J34" s="22"/>
      <c r="K34" s="22"/>
      <c r="L34" s="22"/>
      <c r="M34" s="22"/>
      <c r="N34" s="20">
        <f t="shared" si="0"/>
        <v>0</v>
      </c>
      <c r="O34" s="27">
        <f t="shared" si="1"/>
        <v>0</v>
      </c>
    </row>
    <row r="35" spans="1:15" x14ac:dyDescent="0.35">
      <c r="A35" s="11" t="s">
        <v>132</v>
      </c>
      <c r="B35" s="12" t="s">
        <v>133</v>
      </c>
      <c r="C35" s="13"/>
      <c r="D35" s="13"/>
      <c r="E35" s="13"/>
      <c r="F35" s="22"/>
      <c r="G35" s="22"/>
      <c r="H35" s="22"/>
      <c r="I35" s="22"/>
      <c r="J35" s="22"/>
      <c r="K35" s="22"/>
      <c r="L35" s="22">
        <v>16560</v>
      </c>
      <c r="M35" s="22"/>
      <c r="N35" s="20">
        <f t="shared" si="0"/>
        <v>16560</v>
      </c>
      <c r="O35" s="27">
        <f t="shared" si="1"/>
        <v>16560</v>
      </c>
    </row>
    <row r="36" spans="1:15" x14ac:dyDescent="0.35">
      <c r="A36" s="11" t="s">
        <v>182</v>
      </c>
      <c r="B36" s="12" t="s">
        <v>183</v>
      </c>
      <c r="C36" s="13"/>
      <c r="D36" s="13"/>
      <c r="E36" s="13"/>
      <c r="F36" s="22"/>
      <c r="G36" s="22"/>
      <c r="H36" s="22"/>
      <c r="I36" s="22">
        <v>2932.1</v>
      </c>
      <c r="J36" s="22">
        <v>260</v>
      </c>
      <c r="K36" s="22">
        <v>125</v>
      </c>
      <c r="L36" s="22">
        <v>125</v>
      </c>
      <c r="M36" s="22"/>
      <c r="N36" s="20">
        <f t="shared" si="0"/>
        <v>3442.1</v>
      </c>
      <c r="O36" s="27">
        <f t="shared" si="1"/>
        <v>3442.1</v>
      </c>
    </row>
    <row r="37" spans="1:15" x14ac:dyDescent="0.35">
      <c r="A37" s="11" t="s">
        <v>64</v>
      </c>
      <c r="B37" s="12" t="s">
        <v>65</v>
      </c>
      <c r="C37" s="13"/>
      <c r="D37" s="13"/>
      <c r="E37" s="13">
        <v>461</v>
      </c>
      <c r="F37" s="22"/>
      <c r="G37" s="22"/>
      <c r="H37" s="22">
        <v>130</v>
      </c>
      <c r="I37" s="22"/>
      <c r="J37" s="22">
        <v>550.1</v>
      </c>
      <c r="K37" s="22">
        <v>450</v>
      </c>
      <c r="L37" s="22"/>
      <c r="M37" s="22"/>
      <c r="N37" s="20">
        <f t="shared" ref="N37:N68" si="2">SUM(C37:M37)</f>
        <v>1591.1</v>
      </c>
      <c r="O37" s="27">
        <f t="shared" si="1"/>
        <v>1000.1</v>
      </c>
    </row>
    <row r="38" spans="1:15" x14ac:dyDescent="0.35">
      <c r="A38" s="11" t="s">
        <v>90</v>
      </c>
      <c r="B38" s="12" t="s">
        <v>91</v>
      </c>
      <c r="C38" s="13"/>
      <c r="D38" s="13"/>
      <c r="E38" s="13"/>
      <c r="F38" s="22"/>
      <c r="G38" s="22"/>
      <c r="H38" s="22"/>
      <c r="I38" s="22"/>
      <c r="J38" s="22"/>
      <c r="K38" s="22"/>
      <c r="L38" s="22"/>
      <c r="M38" s="22"/>
      <c r="N38" s="20">
        <f t="shared" si="2"/>
        <v>0</v>
      </c>
      <c r="O38" s="27">
        <f t="shared" si="1"/>
        <v>0</v>
      </c>
    </row>
    <row r="39" spans="1:15" x14ac:dyDescent="0.35">
      <c r="A39" s="11" t="s">
        <v>110</v>
      </c>
      <c r="B39" s="12" t="s">
        <v>111</v>
      </c>
      <c r="C39" s="13"/>
      <c r="D39" s="13"/>
      <c r="E39" s="13"/>
      <c r="F39" s="22"/>
      <c r="G39" s="22"/>
      <c r="H39" s="22"/>
      <c r="I39" s="22"/>
      <c r="J39" s="22"/>
      <c r="K39" s="22"/>
      <c r="L39" s="22">
        <v>13176.2</v>
      </c>
      <c r="M39" s="22"/>
      <c r="N39" s="20">
        <f t="shared" si="2"/>
        <v>13176.2</v>
      </c>
      <c r="O39" s="27">
        <f t="shared" si="1"/>
        <v>13176.2</v>
      </c>
    </row>
    <row r="40" spans="1:15" x14ac:dyDescent="0.35">
      <c r="A40" s="11" t="s">
        <v>100</v>
      </c>
      <c r="B40" s="12" t="s">
        <v>101</v>
      </c>
      <c r="C40" s="13"/>
      <c r="D40" s="13"/>
      <c r="E40" s="13"/>
      <c r="F40" s="22"/>
      <c r="G40" s="22"/>
      <c r="H40" s="22"/>
      <c r="I40" s="22"/>
      <c r="J40" s="22"/>
      <c r="K40" s="22"/>
      <c r="L40" s="22"/>
      <c r="M40" s="22"/>
      <c r="N40" s="20">
        <f t="shared" si="2"/>
        <v>0</v>
      </c>
      <c r="O40" s="27">
        <f t="shared" ref="O40:O71" si="3">SUM(I40:M40)</f>
        <v>0</v>
      </c>
    </row>
    <row r="41" spans="1:15" x14ac:dyDescent="0.35">
      <c r="A41" s="11" t="s">
        <v>66</v>
      </c>
      <c r="B41" s="12" t="s">
        <v>67</v>
      </c>
      <c r="C41" s="13"/>
      <c r="D41" s="13">
        <v>727</v>
      </c>
      <c r="E41" s="13"/>
      <c r="F41" s="22">
        <v>1977.1</v>
      </c>
      <c r="G41" s="22"/>
      <c r="H41" s="22"/>
      <c r="I41" s="22"/>
      <c r="J41" s="22">
        <v>600</v>
      </c>
      <c r="K41" s="22">
        <v>666</v>
      </c>
      <c r="L41" s="22">
        <v>1070.5</v>
      </c>
      <c r="M41" s="22"/>
      <c r="N41" s="20">
        <f t="shared" si="2"/>
        <v>5040.6000000000004</v>
      </c>
      <c r="O41" s="27">
        <f t="shared" si="3"/>
        <v>2336.5</v>
      </c>
    </row>
    <row r="42" spans="1:15" x14ac:dyDescent="0.35">
      <c r="A42" s="11" t="s">
        <v>102</v>
      </c>
      <c r="B42" s="12" t="s">
        <v>103</v>
      </c>
      <c r="C42" s="13"/>
      <c r="D42" s="13"/>
      <c r="E42" s="13"/>
      <c r="F42" s="22"/>
      <c r="G42" s="22"/>
      <c r="H42" s="22"/>
      <c r="I42" s="22">
        <v>1200</v>
      </c>
      <c r="J42" s="22"/>
      <c r="K42" s="22">
        <v>1500</v>
      </c>
      <c r="L42" s="22"/>
      <c r="M42" s="22"/>
      <c r="N42" s="20">
        <f t="shared" si="2"/>
        <v>2700</v>
      </c>
      <c r="O42" s="27">
        <f t="shared" si="3"/>
        <v>2700</v>
      </c>
    </row>
    <row r="43" spans="1:15" x14ac:dyDescent="0.35">
      <c r="A43" s="11" t="s">
        <v>68</v>
      </c>
      <c r="B43" s="12" t="s">
        <v>69</v>
      </c>
      <c r="C43" s="13"/>
      <c r="D43" s="13">
        <v>941.4</v>
      </c>
      <c r="E43" s="13">
        <v>772</v>
      </c>
      <c r="F43" s="22"/>
      <c r="G43" s="22">
        <v>721</v>
      </c>
      <c r="H43" s="22">
        <v>721</v>
      </c>
      <c r="I43" s="22"/>
      <c r="J43" s="22">
        <v>329</v>
      </c>
      <c r="K43" s="22">
        <v>735</v>
      </c>
      <c r="L43" s="22">
        <v>550</v>
      </c>
      <c r="M43" s="22"/>
      <c r="N43" s="20">
        <f t="shared" si="2"/>
        <v>4769.3999999999996</v>
      </c>
      <c r="O43" s="27">
        <f t="shared" si="3"/>
        <v>1614</v>
      </c>
    </row>
    <row r="44" spans="1:15" x14ac:dyDescent="0.35">
      <c r="A44" s="11" t="s">
        <v>24</v>
      </c>
      <c r="B44" s="12" t="s">
        <v>23</v>
      </c>
      <c r="C44" s="13">
        <v>630</v>
      </c>
      <c r="D44" s="13">
        <v>355</v>
      </c>
      <c r="E44" s="13">
        <v>6000</v>
      </c>
      <c r="F44" s="22">
        <v>330</v>
      </c>
      <c r="G44" s="22"/>
      <c r="H44" s="22"/>
      <c r="I44" s="22"/>
      <c r="J44" s="22"/>
      <c r="K44" s="22"/>
      <c r="L44" s="22"/>
      <c r="M44" s="22"/>
      <c r="N44" s="20">
        <f t="shared" si="2"/>
        <v>7315</v>
      </c>
      <c r="O44" s="27">
        <f t="shared" si="3"/>
        <v>0</v>
      </c>
    </row>
    <row r="45" spans="1:15" x14ac:dyDescent="0.35">
      <c r="A45" s="11" t="s">
        <v>26</v>
      </c>
      <c r="B45" s="12" t="s">
        <v>25</v>
      </c>
      <c r="C45" s="13"/>
      <c r="D45" s="13">
        <v>1620</v>
      </c>
      <c r="E45" s="13"/>
      <c r="F45" s="22"/>
      <c r="G45" s="22">
        <v>1620</v>
      </c>
      <c r="H45" s="22">
        <v>810</v>
      </c>
      <c r="I45" s="22">
        <v>750</v>
      </c>
      <c r="J45" s="22">
        <v>750</v>
      </c>
      <c r="K45" s="22">
        <v>750</v>
      </c>
      <c r="L45" s="22">
        <f>750+5231.3</f>
        <v>5981.3</v>
      </c>
      <c r="M45" s="22"/>
      <c r="N45" s="20">
        <f t="shared" si="2"/>
        <v>12281.3</v>
      </c>
      <c r="O45" s="27">
        <f t="shared" si="3"/>
        <v>8231.2999999999993</v>
      </c>
    </row>
    <row r="46" spans="1:15" x14ac:dyDescent="0.35">
      <c r="A46" s="11" t="s">
        <v>134</v>
      </c>
      <c r="B46" s="12" t="s">
        <v>135</v>
      </c>
      <c r="C46" s="13"/>
      <c r="D46" s="13"/>
      <c r="E46" s="13"/>
      <c r="F46" s="22"/>
      <c r="G46" s="22"/>
      <c r="H46" s="22"/>
      <c r="I46" s="22"/>
      <c r="J46" s="22"/>
      <c r="K46" s="22"/>
      <c r="L46" s="22"/>
      <c r="M46" s="22"/>
      <c r="N46" s="20">
        <f t="shared" si="2"/>
        <v>0</v>
      </c>
      <c r="O46" s="27">
        <f t="shared" si="3"/>
        <v>0</v>
      </c>
    </row>
    <row r="47" spans="1:15" x14ac:dyDescent="0.35">
      <c r="A47" s="11" t="s">
        <v>70</v>
      </c>
      <c r="B47" s="12" t="s">
        <v>71</v>
      </c>
      <c r="C47" s="13"/>
      <c r="D47" s="13">
        <v>2432</v>
      </c>
      <c r="E47" s="13"/>
      <c r="F47" s="22">
        <v>1775.9</v>
      </c>
      <c r="G47" s="22"/>
      <c r="H47" s="22">
        <v>1450</v>
      </c>
      <c r="I47" s="22"/>
      <c r="J47" s="22"/>
      <c r="K47" s="22">
        <v>2007</v>
      </c>
      <c r="L47" s="22">
        <v>2115</v>
      </c>
      <c r="M47" s="22"/>
      <c r="N47" s="20">
        <f t="shared" si="2"/>
        <v>9779.9</v>
      </c>
      <c r="O47" s="27">
        <f t="shared" si="3"/>
        <v>4122</v>
      </c>
    </row>
    <row r="48" spans="1:15" x14ac:dyDescent="0.35">
      <c r="A48" s="11" t="s">
        <v>27</v>
      </c>
      <c r="B48" s="12" t="s">
        <v>28</v>
      </c>
      <c r="C48" s="13"/>
      <c r="D48" s="13">
        <v>5473</v>
      </c>
      <c r="E48" s="13">
        <v>2500</v>
      </c>
      <c r="F48" s="22">
        <v>2500</v>
      </c>
      <c r="G48" s="22">
        <v>2500</v>
      </c>
      <c r="H48" s="22">
        <v>5017</v>
      </c>
      <c r="I48" s="22">
        <v>2500</v>
      </c>
      <c r="J48" s="22">
        <v>2680</v>
      </c>
      <c r="K48" s="22">
        <v>2500</v>
      </c>
      <c r="L48" s="22"/>
      <c r="M48" s="22"/>
      <c r="N48" s="20">
        <f t="shared" si="2"/>
        <v>25670</v>
      </c>
      <c r="O48" s="27">
        <f t="shared" si="3"/>
        <v>7680</v>
      </c>
    </row>
    <row r="49" spans="1:15" x14ac:dyDescent="0.35">
      <c r="A49" s="11" t="s">
        <v>136</v>
      </c>
      <c r="B49" s="12" t="s">
        <v>137</v>
      </c>
      <c r="C49" s="13"/>
      <c r="D49" s="13"/>
      <c r="E49" s="13"/>
      <c r="F49" s="22"/>
      <c r="G49" s="22"/>
      <c r="H49" s="22"/>
      <c r="I49" s="22"/>
      <c r="J49" s="22"/>
      <c r="K49" s="22"/>
      <c r="L49" s="22">
        <v>22642</v>
      </c>
      <c r="M49" s="22"/>
      <c r="N49" s="20">
        <f t="shared" si="2"/>
        <v>22642</v>
      </c>
      <c r="O49" s="27">
        <f t="shared" si="3"/>
        <v>22642</v>
      </c>
    </row>
    <row r="50" spans="1:15" x14ac:dyDescent="0.35">
      <c r="A50" s="11" t="s">
        <v>29</v>
      </c>
      <c r="B50" s="12" t="s">
        <v>30</v>
      </c>
      <c r="C50" s="13">
        <v>170</v>
      </c>
      <c r="D50" s="13">
        <v>325</v>
      </c>
      <c r="E50" s="13">
        <v>155</v>
      </c>
      <c r="F50" s="22">
        <v>155</v>
      </c>
      <c r="G50" s="22">
        <v>150</v>
      </c>
      <c r="H50" s="22">
        <v>150</v>
      </c>
      <c r="I50" s="22">
        <f>150+140</f>
        <v>290</v>
      </c>
      <c r="J50" s="22">
        <v>140</v>
      </c>
      <c r="K50" s="22">
        <v>140</v>
      </c>
      <c r="L50" s="22">
        <f>140+520</f>
        <v>660</v>
      </c>
      <c r="M50" s="22"/>
      <c r="N50" s="20">
        <f t="shared" si="2"/>
        <v>2335</v>
      </c>
      <c r="O50" s="27">
        <f t="shared" si="3"/>
        <v>1230</v>
      </c>
    </row>
    <row r="51" spans="1:15" x14ac:dyDescent="0.35">
      <c r="A51" s="11" t="s">
        <v>184</v>
      </c>
      <c r="B51" s="12" t="s">
        <v>185</v>
      </c>
      <c r="C51" s="13"/>
      <c r="D51" s="13"/>
      <c r="E51" s="13"/>
      <c r="F51" s="22"/>
      <c r="G51" s="22"/>
      <c r="H51" s="22"/>
      <c r="I51" s="22"/>
      <c r="J51" s="22">
        <v>610</v>
      </c>
      <c r="K51" s="22"/>
      <c r="L51" s="22"/>
      <c r="M51" s="22"/>
      <c r="N51" s="20">
        <f t="shared" si="2"/>
        <v>610</v>
      </c>
      <c r="O51" s="27">
        <f t="shared" si="3"/>
        <v>610</v>
      </c>
    </row>
    <row r="52" spans="1:15" x14ac:dyDescent="0.35">
      <c r="A52" s="11" t="s">
        <v>92</v>
      </c>
      <c r="B52" s="12" t="s">
        <v>93</v>
      </c>
      <c r="C52" s="13">
        <v>660.55</v>
      </c>
      <c r="D52" s="13"/>
      <c r="E52" s="13"/>
      <c r="F52" s="22">
        <v>2115</v>
      </c>
      <c r="G52" s="22"/>
      <c r="H52" s="22"/>
      <c r="I52" s="22"/>
      <c r="J52" s="22"/>
      <c r="K52" s="22"/>
      <c r="L52" s="22">
        <f>705+685+710+710+710</f>
        <v>3520</v>
      </c>
      <c r="M52" s="22"/>
      <c r="N52" s="20">
        <f t="shared" si="2"/>
        <v>6295.55</v>
      </c>
      <c r="O52" s="27">
        <f t="shared" si="3"/>
        <v>3520</v>
      </c>
    </row>
    <row r="53" spans="1:15" x14ac:dyDescent="0.35">
      <c r="A53" s="11" t="s">
        <v>72</v>
      </c>
      <c r="B53" s="12" t="s">
        <v>73</v>
      </c>
      <c r="C53" s="13"/>
      <c r="D53" s="13"/>
      <c r="E53" s="13"/>
      <c r="F53" s="22"/>
      <c r="G53" s="22"/>
      <c r="H53" s="22"/>
      <c r="I53" s="22"/>
      <c r="J53" s="22"/>
      <c r="K53" s="22"/>
      <c r="L53" s="22"/>
      <c r="M53" s="22"/>
      <c r="N53" s="20">
        <f t="shared" si="2"/>
        <v>0</v>
      </c>
      <c r="O53" s="27">
        <f t="shared" si="3"/>
        <v>0</v>
      </c>
    </row>
    <row r="54" spans="1:15" x14ac:dyDescent="0.35">
      <c r="A54" s="11" t="s">
        <v>148</v>
      </c>
      <c r="B54" s="12" t="s">
        <v>149</v>
      </c>
      <c r="C54" s="13">
        <v>352</v>
      </c>
      <c r="D54" s="13"/>
      <c r="E54" s="13">
        <v>135</v>
      </c>
      <c r="F54" s="22">
        <v>1158</v>
      </c>
      <c r="G54" s="22">
        <v>27210.9</v>
      </c>
      <c r="H54" s="22"/>
      <c r="I54" s="22">
        <v>1539</v>
      </c>
      <c r="J54" s="22"/>
      <c r="K54" s="22"/>
      <c r="L54" s="22"/>
      <c r="M54" s="22"/>
      <c r="N54" s="20">
        <f t="shared" si="2"/>
        <v>30394.9</v>
      </c>
      <c r="O54" s="27">
        <f t="shared" si="3"/>
        <v>1539</v>
      </c>
    </row>
    <row r="55" spans="1:15" x14ac:dyDescent="0.35">
      <c r="A55" s="11" t="s">
        <v>158</v>
      </c>
      <c r="B55" s="12" t="s">
        <v>159</v>
      </c>
      <c r="C55" s="13"/>
      <c r="D55" s="13">
        <v>700</v>
      </c>
      <c r="E55" s="13"/>
      <c r="F55" s="22"/>
      <c r="G55" s="22"/>
      <c r="H55" s="22"/>
      <c r="I55" s="22"/>
      <c r="J55" s="22"/>
      <c r="K55" s="22"/>
      <c r="L55" s="22"/>
      <c r="M55" s="22"/>
      <c r="N55" s="20">
        <f t="shared" si="2"/>
        <v>700</v>
      </c>
      <c r="O55" s="27">
        <f t="shared" si="3"/>
        <v>0</v>
      </c>
    </row>
    <row r="56" spans="1:15" x14ac:dyDescent="0.35">
      <c r="A56" s="11" t="s">
        <v>74</v>
      </c>
      <c r="B56" s="12" t="s">
        <v>75</v>
      </c>
      <c r="C56" s="13">
        <v>923</v>
      </c>
      <c r="D56" s="13"/>
      <c r="E56" s="13"/>
      <c r="F56" s="22"/>
      <c r="G56" s="22"/>
      <c r="H56" s="22"/>
      <c r="I56" s="22"/>
      <c r="J56" s="22"/>
      <c r="K56" s="22"/>
      <c r="L56" s="22"/>
      <c r="M56" s="22"/>
      <c r="N56" s="20">
        <f t="shared" si="2"/>
        <v>923</v>
      </c>
      <c r="O56" s="27">
        <f t="shared" si="3"/>
        <v>0</v>
      </c>
    </row>
    <row r="57" spans="1:15" x14ac:dyDescent="0.35">
      <c r="A57" s="11" t="s">
        <v>186</v>
      </c>
      <c r="B57" s="12" t="s">
        <v>187</v>
      </c>
      <c r="C57" s="13"/>
      <c r="D57" s="13"/>
      <c r="E57" s="13"/>
      <c r="F57" s="22"/>
      <c r="G57" s="22"/>
      <c r="H57" s="22"/>
      <c r="I57" s="22">
        <v>7471</v>
      </c>
      <c r="J57" s="22">
        <v>2680</v>
      </c>
      <c r="K57" s="22"/>
      <c r="L57" s="22">
        <v>822</v>
      </c>
      <c r="M57" s="22"/>
      <c r="N57" s="20">
        <f t="shared" si="2"/>
        <v>10973</v>
      </c>
      <c r="O57" s="27">
        <f t="shared" si="3"/>
        <v>10973</v>
      </c>
    </row>
    <row r="58" spans="1:15" x14ac:dyDescent="0.35">
      <c r="A58" s="11" t="s">
        <v>112</v>
      </c>
      <c r="B58" s="12" t="s">
        <v>113</v>
      </c>
      <c r="C58" s="13"/>
      <c r="D58" s="13"/>
      <c r="E58" s="13"/>
      <c r="F58" s="22"/>
      <c r="G58" s="22"/>
      <c r="H58" s="22"/>
      <c r="I58" s="22">
        <v>833</v>
      </c>
      <c r="J58" s="22"/>
      <c r="K58" s="22"/>
      <c r="L58" s="22"/>
      <c r="M58" s="22"/>
      <c r="N58" s="20">
        <f t="shared" si="2"/>
        <v>833</v>
      </c>
      <c r="O58" s="27">
        <f t="shared" si="3"/>
        <v>833</v>
      </c>
    </row>
    <row r="59" spans="1:15" x14ac:dyDescent="0.35">
      <c r="A59" s="11" t="s">
        <v>31</v>
      </c>
      <c r="B59" s="12" t="s">
        <v>32</v>
      </c>
      <c r="C59" s="13"/>
      <c r="D59" s="13">
        <v>1531</v>
      </c>
      <c r="E59" s="13">
        <v>3292</v>
      </c>
      <c r="F59" s="22">
        <v>1170</v>
      </c>
      <c r="G59" s="22"/>
      <c r="H59" s="22">
        <v>3850</v>
      </c>
      <c r="I59" s="22">
        <f>1354+2209</f>
        <v>3563</v>
      </c>
      <c r="J59" s="22">
        <v>1843</v>
      </c>
      <c r="K59" s="22">
        <v>1089</v>
      </c>
      <c r="L59" s="22"/>
      <c r="M59" s="22"/>
      <c r="N59" s="20">
        <f t="shared" si="2"/>
        <v>16338</v>
      </c>
      <c r="O59" s="27">
        <f t="shared" si="3"/>
        <v>6495</v>
      </c>
    </row>
    <row r="60" spans="1:15" x14ac:dyDescent="0.35">
      <c r="A60" s="11" t="s">
        <v>33</v>
      </c>
      <c r="B60" s="12" t="s">
        <v>34</v>
      </c>
      <c r="C60" s="13">
        <v>1487.4</v>
      </c>
      <c r="D60" s="13">
        <v>3330</v>
      </c>
      <c r="E60" s="13">
        <v>1891.2</v>
      </c>
      <c r="F60" s="22">
        <v>869</v>
      </c>
      <c r="G60" s="22">
        <v>1977</v>
      </c>
      <c r="H60" s="22">
        <v>2455</v>
      </c>
      <c r="I60" s="22">
        <v>960</v>
      </c>
      <c r="J60" s="22">
        <v>2700.2</v>
      </c>
      <c r="K60" s="22">
        <v>1874.1</v>
      </c>
      <c r="L60" s="22">
        <v>2282</v>
      </c>
      <c r="M60" s="22">
        <v>2367</v>
      </c>
      <c r="N60" s="20">
        <f t="shared" si="2"/>
        <v>22192.899999999998</v>
      </c>
      <c r="O60" s="27">
        <f t="shared" si="3"/>
        <v>10183.299999999999</v>
      </c>
    </row>
    <row r="61" spans="1:15" x14ac:dyDescent="0.35">
      <c r="A61" s="11" t="s">
        <v>35</v>
      </c>
      <c r="B61" s="12" t="s">
        <v>36</v>
      </c>
      <c r="C61" s="13"/>
      <c r="D61" s="13"/>
      <c r="E61" s="13"/>
      <c r="F61" s="22"/>
      <c r="G61" s="22"/>
      <c r="H61" s="22"/>
      <c r="I61" s="22"/>
      <c r="J61" s="22"/>
      <c r="K61" s="22"/>
      <c r="L61" s="22"/>
      <c r="M61" s="22"/>
      <c r="N61" s="20">
        <f t="shared" si="2"/>
        <v>0</v>
      </c>
      <c r="O61" s="27">
        <f t="shared" si="3"/>
        <v>0</v>
      </c>
    </row>
    <row r="62" spans="1:15" x14ac:dyDescent="0.35">
      <c r="A62" s="11" t="s">
        <v>169</v>
      </c>
      <c r="B62" s="12" t="s">
        <v>170</v>
      </c>
      <c r="C62" s="13"/>
      <c r="D62" s="13"/>
      <c r="E62" s="13"/>
      <c r="F62" s="22"/>
      <c r="G62" s="22"/>
      <c r="H62" s="22">
        <v>4735</v>
      </c>
      <c r="I62" s="22"/>
      <c r="J62" s="22"/>
      <c r="K62" s="22"/>
      <c r="L62" s="22"/>
      <c r="M62" s="22"/>
      <c r="N62" s="20">
        <f t="shared" si="2"/>
        <v>4735</v>
      </c>
      <c r="O62" s="27">
        <f t="shared" si="3"/>
        <v>0</v>
      </c>
    </row>
    <row r="63" spans="1:15" x14ac:dyDescent="0.35">
      <c r="A63" s="11" t="s">
        <v>138</v>
      </c>
      <c r="B63" s="12" t="s">
        <v>139</v>
      </c>
      <c r="C63" s="13"/>
      <c r="D63" s="13"/>
      <c r="E63" s="13"/>
      <c r="F63" s="22"/>
      <c r="G63" s="22"/>
      <c r="H63" s="22"/>
      <c r="I63" s="22"/>
      <c r="J63" s="22"/>
      <c r="K63" s="22"/>
      <c r="L63" s="22">
        <v>5500</v>
      </c>
      <c r="M63" s="22"/>
      <c r="N63" s="20">
        <f t="shared" si="2"/>
        <v>5500</v>
      </c>
      <c r="O63" s="27">
        <f t="shared" si="3"/>
        <v>5500</v>
      </c>
    </row>
    <row r="64" spans="1:15" x14ac:dyDescent="0.35">
      <c r="A64" s="11" t="s">
        <v>76</v>
      </c>
      <c r="B64" s="12" t="s">
        <v>77</v>
      </c>
      <c r="C64" s="13"/>
      <c r="D64" s="13"/>
      <c r="E64" s="13"/>
      <c r="F64" s="22"/>
      <c r="G64" s="22"/>
      <c r="H64" s="22"/>
      <c r="I64" s="22"/>
      <c r="J64" s="22"/>
      <c r="K64" s="22"/>
      <c r="L64" s="22"/>
      <c r="M64" s="22"/>
      <c r="N64" s="20">
        <f t="shared" si="2"/>
        <v>0</v>
      </c>
      <c r="O64" s="27">
        <f t="shared" si="3"/>
        <v>0</v>
      </c>
    </row>
    <row r="65" spans="1:15" x14ac:dyDescent="0.35">
      <c r="A65" s="11" t="s">
        <v>78</v>
      </c>
      <c r="B65" s="12" t="s">
        <v>79</v>
      </c>
      <c r="C65" s="13"/>
      <c r="D65" s="13"/>
      <c r="E65" s="13">
        <v>450</v>
      </c>
      <c r="F65" s="22"/>
      <c r="G65" s="22"/>
      <c r="H65" s="22"/>
      <c r="I65" s="22">
        <v>420</v>
      </c>
      <c r="J65" s="22"/>
      <c r="K65" s="22"/>
      <c r="L65" s="22"/>
      <c r="M65" s="22"/>
      <c r="N65" s="20">
        <f t="shared" si="2"/>
        <v>870</v>
      </c>
      <c r="O65" s="27">
        <f t="shared" si="3"/>
        <v>420</v>
      </c>
    </row>
    <row r="66" spans="1:15" x14ac:dyDescent="0.35">
      <c r="A66" s="11" t="s">
        <v>94</v>
      </c>
      <c r="B66" s="12" t="s">
        <v>95</v>
      </c>
      <c r="C66" s="13">
        <v>875.7</v>
      </c>
      <c r="D66" s="13">
        <v>2800</v>
      </c>
      <c r="E66" s="13">
        <v>2131</v>
      </c>
      <c r="F66" s="22">
        <v>890</v>
      </c>
      <c r="G66" s="22">
        <v>978</v>
      </c>
      <c r="H66" s="22">
        <v>1313</v>
      </c>
      <c r="I66" s="22">
        <v>1060</v>
      </c>
      <c r="J66" s="22">
        <v>1172</v>
      </c>
      <c r="K66" s="22">
        <v>1860.1</v>
      </c>
      <c r="L66" s="22">
        <v>1604.3</v>
      </c>
      <c r="M66" s="22">
        <v>974</v>
      </c>
      <c r="N66" s="20">
        <f t="shared" si="2"/>
        <v>15658.1</v>
      </c>
      <c r="O66" s="27">
        <f t="shared" si="3"/>
        <v>6670.4</v>
      </c>
    </row>
    <row r="67" spans="1:15" x14ac:dyDescent="0.35">
      <c r="A67" s="11" t="s">
        <v>37</v>
      </c>
      <c r="B67" s="12" t="s">
        <v>38</v>
      </c>
      <c r="C67" s="13"/>
      <c r="D67" s="13">
        <v>440</v>
      </c>
      <c r="E67" s="13"/>
      <c r="F67" s="22"/>
      <c r="G67" s="22"/>
      <c r="H67" s="22"/>
      <c r="I67" s="22"/>
      <c r="J67" s="22">
        <v>552</v>
      </c>
      <c r="K67" s="22"/>
      <c r="L67" s="22"/>
      <c r="M67" s="22"/>
      <c r="N67" s="20">
        <f t="shared" si="2"/>
        <v>992</v>
      </c>
      <c r="O67" s="27">
        <f t="shared" si="3"/>
        <v>552</v>
      </c>
    </row>
    <row r="68" spans="1:15" x14ac:dyDescent="0.35">
      <c r="A68" s="11" t="s">
        <v>80</v>
      </c>
      <c r="B68" s="12" t="s">
        <v>81</v>
      </c>
      <c r="C68" s="13"/>
      <c r="D68" s="13"/>
      <c r="E68" s="13"/>
      <c r="F68" s="22">
        <v>110</v>
      </c>
      <c r="G68" s="22">
        <v>110</v>
      </c>
      <c r="H68" s="22">
        <v>110</v>
      </c>
      <c r="I68" s="22">
        <v>110</v>
      </c>
      <c r="J68" s="22">
        <v>110</v>
      </c>
      <c r="K68" s="22">
        <v>110</v>
      </c>
      <c r="L68" s="22">
        <v>110</v>
      </c>
      <c r="M68" s="22">
        <v>110</v>
      </c>
      <c r="N68" s="20">
        <f t="shared" si="2"/>
        <v>880</v>
      </c>
      <c r="O68" s="27">
        <f t="shared" si="3"/>
        <v>550</v>
      </c>
    </row>
    <row r="69" spans="1:15" x14ac:dyDescent="0.35">
      <c r="A69" s="11" t="s">
        <v>39</v>
      </c>
      <c r="B69" s="12" t="s">
        <v>40</v>
      </c>
      <c r="C69" s="13">
        <v>639</v>
      </c>
      <c r="D69" s="13">
        <v>2887</v>
      </c>
      <c r="E69" s="13"/>
      <c r="F69" s="22"/>
      <c r="G69" s="22">
        <v>3791</v>
      </c>
      <c r="H69" s="22"/>
      <c r="I69" s="22"/>
      <c r="J69" s="22"/>
      <c r="K69" s="22"/>
      <c r="L69" s="22"/>
      <c r="M69" s="22"/>
      <c r="N69" s="20">
        <f t="shared" ref="N69:N92" si="4">SUM(C69:M69)</f>
        <v>7317</v>
      </c>
      <c r="O69" s="27">
        <f t="shared" si="3"/>
        <v>0</v>
      </c>
    </row>
    <row r="70" spans="1:15" x14ac:dyDescent="0.35">
      <c r="A70" s="11" t="s">
        <v>140</v>
      </c>
      <c r="B70" s="12" t="s">
        <v>141</v>
      </c>
      <c r="C70" s="13"/>
      <c r="D70" s="13"/>
      <c r="E70" s="13">
        <v>5060.01</v>
      </c>
      <c r="F70" s="22"/>
      <c r="G70" s="22"/>
      <c r="H70" s="22"/>
      <c r="I70" s="22">
        <f>1686.67*7</f>
        <v>11806.69</v>
      </c>
      <c r="J70" s="22"/>
      <c r="K70" s="22"/>
      <c r="L70" s="22"/>
      <c r="M70" s="22"/>
      <c r="N70" s="20">
        <f t="shared" si="4"/>
        <v>16866.7</v>
      </c>
      <c r="O70" s="27">
        <f t="shared" si="3"/>
        <v>11806.69</v>
      </c>
    </row>
    <row r="71" spans="1:15" x14ac:dyDescent="0.35">
      <c r="A71" s="11" t="s">
        <v>82</v>
      </c>
      <c r="B71" s="12" t="s">
        <v>83</v>
      </c>
      <c r="C71" s="13">
        <v>4500</v>
      </c>
      <c r="D71" s="13">
        <v>9000</v>
      </c>
      <c r="E71" s="13">
        <v>5608.03</v>
      </c>
      <c r="F71" s="22">
        <v>4500</v>
      </c>
      <c r="G71" s="22">
        <v>4500</v>
      </c>
      <c r="H71" s="22">
        <v>4500</v>
      </c>
      <c r="I71" s="22">
        <v>4500</v>
      </c>
      <c r="J71" s="22">
        <v>4500</v>
      </c>
      <c r="K71" s="22">
        <v>4500</v>
      </c>
      <c r="L71" s="22">
        <v>4500</v>
      </c>
      <c r="M71" s="22">
        <v>4500</v>
      </c>
      <c r="N71" s="20">
        <f t="shared" si="4"/>
        <v>55108.03</v>
      </c>
      <c r="O71" s="27">
        <f t="shared" si="3"/>
        <v>22500</v>
      </c>
    </row>
    <row r="72" spans="1:15" x14ac:dyDescent="0.35">
      <c r="A72" s="11" t="s">
        <v>41</v>
      </c>
      <c r="B72" s="12" t="s">
        <v>42</v>
      </c>
      <c r="C72" s="13"/>
      <c r="D72" s="13">
        <v>2000</v>
      </c>
      <c r="E72" s="13"/>
      <c r="F72" s="22"/>
      <c r="G72" s="22"/>
      <c r="H72" s="22"/>
      <c r="I72" s="22"/>
      <c r="J72" s="22"/>
      <c r="K72" s="22"/>
      <c r="L72" s="22"/>
      <c r="M72" s="22">
        <v>2000</v>
      </c>
      <c r="N72" s="20">
        <f t="shared" si="4"/>
        <v>4000</v>
      </c>
      <c r="O72" s="27">
        <f t="shared" ref="O72:O91" si="5">SUM(I72:M72)</f>
        <v>2000</v>
      </c>
    </row>
    <row r="73" spans="1:15" x14ac:dyDescent="0.35">
      <c r="A73" s="11" t="s">
        <v>44</v>
      </c>
      <c r="B73" s="12" t="s">
        <v>43</v>
      </c>
      <c r="C73" s="13"/>
      <c r="D73" s="13">
        <v>1000</v>
      </c>
      <c r="E73" s="13"/>
      <c r="F73" s="22"/>
      <c r="G73" s="22"/>
      <c r="H73" s="22"/>
      <c r="I73" s="22">
        <v>30</v>
      </c>
      <c r="J73" s="22"/>
      <c r="K73" s="22"/>
      <c r="L73" s="22"/>
      <c r="M73" s="22"/>
      <c r="N73" s="20">
        <f t="shared" si="4"/>
        <v>1030</v>
      </c>
      <c r="O73" s="27">
        <f t="shared" si="5"/>
        <v>30</v>
      </c>
    </row>
    <row r="74" spans="1:15" x14ac:dyDescent="0.35">
      <c r="A74" s="11" t="s">
        <v>96</v>
      </c>
      <c r="B74" s="12" t="s">
        <v>97</v>
      </c>
      <c r="C74" s="13"/>
      <c r="D74" s="13">
        <v>2400</v>
      </c>
      <c r="E74" s="13"/>
      <c r="F74" s="22"/>
      <c r="G74" s="22"/>
      <c r="H74" s="22"/>
      <c r="I74" s="22"/>
      <c r="J74" s="22"/>
      <c r="K74" s="22"/>
      <c r="L74" s="22">
        <v>2400</v>
      </c>
      <c r="M74" s="22"/>
      <c r="N74" s="20">
        <f t="shared" si="4"/>
        <v>4800</v>
      </c>
      <c r="O74" s="27">
        <f t="shared" si="5"/>
        <v>2400</v>
      </c>
    </row>
    <row r="75" spans="1:15" x14ac:dyDescent="0.35">
      <c r="A75" s="11" t="s">
        <v>166</v>
      </c>
      <c r="B75" s="12" t="s">
        <v>167</v>
      </c>
      <c r="C75" s="13"/>
      <c r="D75" s="13"/>
      <c r="E75" s="13"/>
      <c r="F75" s="22"/>
      <c r="G75" s="22">
        <v>1980</v>
      </c>
      <c r="H75" s="22"/>
      <c r="I75" s="22"/>
      <c r="J75" s="22"/>
      <c r="K75" s="22"/>
      <c r="L75" s="22"/>
      <c r="M75" s="22"/>
      <c r="N75" s="20">
        <f t="shared" si="4"/>
        <v>1980</v>
      </c>
      <c r="O75" s="27">
        <f t="shared" si="5"/>
        <v>0</v>
      </c>
    </row>
    <row r="76" spans="1:15" x14ac:dyDescent="0.35">
      <c r="A76" s="11" t="s">
        <v>152</v>
      </c>
      <c r="B76" s="12" t="s">
        <v>153</v>
      </c>
      <c r="C76" s="13">
        <v>1884</v>
      </c>
      <c r="D76" s="13"/>
      <c r="E76" s="13"/>
      <c r="F76" s="22"/>
      <c r="G76" s="22"/>
      <c r="H76" s="22"/>
      <c r="I76" s="22"/>
      <c r="J76" s="22"/>
      <c r="K76" s="22"/>
      <c r="L76" s="22"/>
      <c r="M76" s="22">
        <v>1000</v>
      </c>
      <c r="N76" s="20">
        <f t="shared" si="4"/>
        <v>2884</v>
      </c>
      <c r="O76" s="27">
        <f t="shared" si="5"/>
        <v>1000</v>
      </c>
    </row>
    <row r="77" spans="1:15" x14ac:dyDescent="0.35">
      <c r="A77" s="11" t="s">
        <v>45</v>
      </c>
      <c r="B77" s="12" t="s">
        <v>46</v>
      </c>
      <c r="C77" s="13"/>
      <c r="D77" s="13"/>
      <c r="E77" s="13"/>
      <c r="F77" s="22"/>
      <c r="G77" s="22"/>
      <c r="H77" s="22"/>
      <c r="I77" s="22"/>
      <c r="J77" s="22">
        <v>3873.4</v>
      </c>
      <c r="K77" s="22"/>
      <c r="L77" s="22"/>
      <c r="M77" s="22">
        <v>2000</v>
      </c>
      <c r="N77" s="20">
        <f t="shared" si="4"/>
        <v>5873.4</v>
      </c>
      <c r="O77" s="27">
        <f t="shared" si="5"/>
        <v>5873.4</v>
      </c>
    </row>
    <row r="78" spans="1:15" x14ac:dyDescent="0.35">
      <c r="A78" s="11" t="s">
        <v>118</v>
      </c>
      <c r="B78" s="12" t="s">
        <v>119</v>
      </c>
      <c r="C78" s="13"/>
      <c r="D78" s="13"/>
      <c r="E78" s="13"/>
      <c r="F78" s="22"/>
      <c r="G78" s="22"/>
      <c r="H78" s="22"/>
      <c r="I78" s="22"/>
      <c r="J78" s="22"/>
      <c r="K78" s="22"/>
      <c r="L78" s="22"/>
      <c r="M78" s="22">
        <v>3145</v>
      </c>
      <c r="N78" s="20">
        <f t="shared" si="4"/>
        <v>3145</v>
      </c>
      <c r="O78" s="27">
        <f t="shared" si="5"/>
        <v>3145</v>
      </c>
    </row>
    <row r="79" spans="1:15" x14ac:dyDescent="0.35">
      <c r="A79" s="11" t="s">
        <v>160</v>
      </c>
      <c r="B79" s="12" t="s">
        <v>161</v>
      </c>
      <c r="C79" s="13"/>
      <c r="D79" s="13">
        <v>1520</v>
      </c>
      <c r="E79" s="13">
        <v>1520</v>
      </c>
      <c r="F79" s="22">
        <v>1520</v>
      </c>
      <c r="G79" s="22">
        <v>1520</v>
      </c>
      <c r="H79" s="22">
        <v>1520</v>
      </c>
      <c r="I79" s="22">
        <v>1520</v>
      </c>
      <c r="J79" s="22">
        <v>1520</v>
      </c>
      <c r="K79" s="22">
        <v>1520</v>
      </c>
      <c r="L79" s="22">
        <v>1520</v>
      </c>
      <c r="M79" s="22">
        <v>1520</v>
      </c>
      <c r="N79" s="20">
        <f t="shared" si="4"/>
        <v>15200</v>
      </c>
      <c r="O79" s="27">
        <f t="shared" si="5"/>
        <v>7600</v>
      </c>
    </row>
    <row r="80" spans="1:15" x14ac:dyDescent="0.35">
      <c r="A80" s="11" t="s">
        <v>48</v>
      </c>
      <c r="B80" s="12" t="s">
        <v>47</v>
      </c>
      <c r="C80" s="13">
        <v>763.1</v>
      </c>
      <c r="D80" s="13">
        <v>1160</v>
      </c>
      <c r="E80" s="13">
        <v>495</v>
      </c>
      <c r="F80" s="22">
        <v>818</v>
      </c>
      <c r="G80" s="22"/>
      <c r="H80" s="22">
        <v>574</v>
      </c>
      <c r="I80" s="22">
        <v>570</v>
      </c>
      <c r="J80" s="22">
        <v>911</v>
      </c>
      <c r="K80" s="22">
        <v>399.5</v>
      </c>
      <c r="L80" s="22">
        <v>805</v>
      </c>
      <c r="M80" s="22"/>
      <c r="N80" s="20">
        <f t="shared" si="4"/>
        <v>6495.6</v>
      </c>
      <c r="O80" s="27">
        <f t="shared" si="5"/>
        <v>2685.5</v>
      </c>
    </row>
    <row r="81" spans="1:15" x14ac:dyDescent="0.35">
      <c r="A81" s="11" t="s">
        <v>154</v>
      </c>
      <c r="B81" s="12" t="s">
        <v>155</v>
      </c>
      <c r="C81" s="13">
        <v>13740</v>
      </c>
      <c r="D81" s="13"/>
      <c r="E81" s="13"/>
      <c r="F81" s="22"/>
      <c r="G81" s="22"/>
      <c r="H81" s="22"/>
      <c r="I81" s="22"/>
      <c r="J81" s="22"/>
      <c r="K81" s="22"/>
      <c r="L81" s="22"/>
      <c r="M81" s="22">
        <v>13794.5</v>
      </c>
      <c r="N81" s="20">
        <f t="shared" si="4"/>
        <v>27534.5</v>
      </c>
      <c r="O81" s="27">
        <f t="shared" si="5"/>
        <v>13794.5</v>
      </c>
    </row>
    <row r="82" spans="1:15" x14ac:dyDescent="0.35">
      <c r="A82" s="11" t="s">
        <v>114</v>
      </c>
      <c r="B82" s="12" t="s">
        <v>115</v>
      </c>
      <c r="C82" s="13"/>
      <c r="D82" s="13"/>
      <c r="E82" s="13"/>
      <c r="F82" s="22"/>
      <c r="G82" s="22"/>
      <c r="H82" s="22"/>
      <c r="I82" s="22"/>
      <c r="J82" s="22"/>
      <c r="K82" s="22"/>
      <c r="L82" s="22"/>
      <c r="M82" s="22"/>
      <c r="N82" s="20">
        <f t="shared" si="4"/>
        <v>0</v>
      </c>
      <c r="O82" s="27">
        <f t="shared" si="5"/>
        <v>0</v>
      </c>
    </row>
    <row r="83" spans="1:15" x14ac:dyDescent="0.35">
      <c r="A83" s="11" t="s">
        <v>49</v>
      </c>
      <c r="B83" s="12" t="s">
        <v>50</v>
      </c>
      <c r="C83" s="13">
        <v>250</v>
      </c>
      <c r="D83" s="13"/>
      <c r="E83" s="13"/>
      <c r="F83" s="22"/>
      <c r="G83" s="22"/>
      <c r="H83" s="22">
        <v>1500</v>
      </c>
      <c r="I83" s="22"/>
      <c r="J83" s="22"/>
      <c r="K83" s="22"/>
      <c r="L83" s="22"/>
      <c r="M83" s="22">
        <f>250+250+750</f>
        <v>1250</v>
      </c>
      <c r="N83" s="20">
        <f t="shared" si="4"/>
        <v>3000</v>
      </c>
      <c r="O83" s="27">
        <f t="shared" si="5"/>
        <v>1250</v>
      </c>
    </row>
    <row r="84" spans="1:15" x14ac:dyDescent="0.35">
      <c r="A84" s="11" t="s">
        <v>142</v>
      </c>
      <c r="B84" s="12" t="s">
        <v>143</v>
      </c>
      <c r="C84" s="13"/>
      <c r="D84" s="13"/>
      <c r="E84" s="13"/>
      <c r="F84" s="22"/>
      <c r="G84" s="22"/>
      <c r="H84" s="22"/>
      <c r="I84" s="22">
        <v>697</v>
      </c>
      <c r="J84" s="22"/>
      <c r="K84" s="22"/>
      <c r="L84" s="22">
        <v>5100</v>
      </c>
      <c r="M84" s="22"/>
      <c r="N84" s="20">
        <f t="shared" si="4"/>
        <v>5797</v>
      </c>
      <c r="O84" s="27">
        <f t="shared" si="5"/>
        <v>5797</v>
      </c>
    </row>
    <row r="85" spans="1:15" x14ac:dyDescent="0.35">
      <c r="A85" s="11" t="s">
        <v>162</v>
      </c>
      <c r="B85" s="12" t="s">
        <v>163</v>
      </c>
      <c r="C85" s="13"/>
      <c r="D85" s="13">
        <v>750</v>
      </c>
      <c r="E85" s="13">
        <v>300</v>
      </c>
      <c r="F85" s="22">
        <v>1650</v>
      </c>
      <c r="G85" s="22">
        <v>150</v>
      </c>
      <c r="H85" s="22"/>
      <c r="I85" s="22">
        <f>150+150+2850</f>
        <v>3150</v>
      </c>
      <c r="J85" s="22">
        <v>150</v>
      </c>
      <c r="K85" s="22">
        <v>150</v>
      </c>
      <c r="L85" s="22">
        <v>150</v>
      </c>
      <c r="M85" s="22"/>
      <c r="N85" s="20">
        <f t="shared" si="4"/>
        <v>6450</v>
      </c>
      <c r="O85" s="27">
        <f t="shared" si="5"/>
        <v>3600</v>
      </c>
    </row>
    <row r="86" spans="1:15" x14ac:dyDescent="0.35">
      <c r="A86" s="11" t="s">
        <v>144</v>
      </c>
      <c r="B86" s="12" t="s">
        <v>145</v>
      </c>
      <c r="C86" s="13"/>
      <c r="D86" s="13"/>
      <c r="E86" s="13"/>
      <c r="F86" s="22"/>
      <c r="G86" s="22"/>
      <c r="H86" s="22"/>
      <c r="I86" s="22"/>
      <c r="J86" s="22"/>
      <c r="K86" s="22"/>
      <c r="L86" s="22"/>
      <c r="M86" s="22">
        <v>6217.5</v>
      </c>
      <c r="N86" s="20">
        <f t="shared" si="4"/>
        <v>6217.5</v>
      </c>
      <c r="O86" s="27">
        <f t="shared" si="5"/>
        <v>6217.5</v>
      </c>
    </row>
    <row r="87" spans="1:15" x14ac:dyDescent="0.35">
      <c r="A87" s="11" t="s">
        <v>146</v>
      </c>
      <c r="B87" s="12" t="s">
        <v>147</v>
      </c>
      <c r="C87" s="13"/>
      <c r="D87" s="13">
        <v>575</v>
      </c>
      <c r="E87" s="13"/>
      <c r="F87" s="22"/>
      <c r="G87" s="22"/>
      <c r="H87" s="22">
        <v>800</v>
      </c>
      <c r="I87" s="22">
        <v>350</v>
      </c>
      <c r="J87" s="22"/>
      <c r="K87" s="22"/>
      <c r="L87" s="22">
        <v>470</v>
      </c>
      <c r="M87" s="22"/>
      <c r="N87" s="20">
        <f t="shared" si="4"/>
        <v>2195</v>
      </c>
      <c r="O87" s="27">
        <f t="shared" si="5"/>
        <v>820</v>
      </c>
    </row>
    <row r="88" spans="1:15" x14ac:dyDescent="0.35">
      <c r="A88" s="11" t="s">
        <v>52</v>
      </c>
      <c r="B88" s="12" t="s">
        <v>51</v>
      </c>
      <c r="C88" s="13">
        <v>825</v>
      </c>
      <c r="D88" s="13">
        <v>2470</v>
      </c>
      <c r="E88" s="13">
        <v>850</v>
      </c>
      <c r="F88" s="22"/>
      <c r="G88" s="22"/>
      <c r="H88" s="22">
        <v>2640</v>
      </c>
      <c r="I88" s="22"/>
      <c r="J88" s="22">
        <v>895</v>
      </c>
      <c r="K88" s="22">
        <v>890</v>
      </c>
      <c r="L88" s="22">
        <v>895</v>
      </c>
      <c r="M88" s="22">
        <f>905+900</f>
        <v>1805</v>
      </c>
      <c r="N88" s="20">
        <f t="shared" si="4"/>
        <v>11270</v>
      </c>
      <c r="O88" s="27">
        <f t="shared" si="5"/>
        <v>4485</v>
      </c>
    </row>
    <row r="89" spans="1:15" x14ac:dyDescent="0.35">
      <c r="A89" s="11" t="s">
        <v>53</v>
      </c>
      <c r="B89" s="12" t="s">
        <v>54</v>
      </c>
      <c r="C89" s="13">
        <v>320</v>
      </c>
      <c r="D89" s="13">
        <v>60</v>
      </c>
      <c r="E89" s="13">
        <v>517</v>
      </c>
      <c r="F89" s="22">
        <v>160</v>
      </c>
      <c r="G89" s="22"/>
      <c r="H89" s="22">
        <v>200</v>
      </c>
      <c r="I89" s="22"/>
      <c r="J89" s="22"/>
      <c r="K89" s="22"/>
      <c r="L89" s="22">
        <v>450</v>
      </c>
      <c r="M89" s="22">
        <f>965+1285</f>
        <v>2250</v>
      </c>
      <c r="N89" s="20">
        <f t="shared" si="4"/>
        <v>3957</v>
      </c>
      <c r="O89" s="27">
        <f t="shared" si="5"/>
        <v>2700</v>
      </c>
    </row>
    <row r="90" spans="1:15" x14ac:dyDescent="0.35">
      <c r="A90" s="11" t="s">
        <v>104</v>
      </c>
      <c r="B90" s="12" t="s">
        <v>105</v>
      </c>
      <c r="C90" s="13"/>
      <c r="D90" s="13"/>
      <c r="E90" s="13"/>
      <c r="F90" s="22"/>
      <c r="G90" s="22"/>
      <c r="H90" s="22">
        <v>1250</v>
      </c>
      <c r="I90" s="22">
        <v>625</v>
      </c>
      <c r="J90" s="22">
        <v>625</v>
      </c>
      <c r="K90" s="22">
        <v>625</v>
      </c>
      <c r="L90" s="22">
        <v>625</v>
      </c>
      <c r="M90" s="22">
        <v>625</v>
      </c>
      <c r="N90" s="20">
        <f t="shared" si="4"/>
        <v>4375</v>
      </c>
      <c r="O90" s="27">
        <f t="shared" si="5"/>
        <v>3125</v>
      </c>
    </row>
    <row r="91" spans="1:15" x14ac:dyDescent="0.35">
      <c r="A91" s="11" t="s">
        <v>84</v>
      </c>
      <c r="B91" s="12" t="s">
        <v>85</v>
      </c>
      <c r="C91" s="13"/>
      <c r="D91" s="13"/>
      <c r="E91" s="13"/>
      <c r="F91" s="22">
        <v>3000</v>
      </c>
      <c r="G91" s="22"/>
      <c r="H91" s="22">
        <v>4000</v>
      </c>
      <c r="I91" s="22">
        <v>3000</v>
      </c>
      <c r="J91" s="22">
        <v>4000</v>
      </c>
      <c r="K91" s="22"/>
      <c r="L91" s="22"/>
      <c r="M91" s="22"/>
      <c r="N91" s="20">
        <f t="shared" si="4"/>
        <v>14000</v>
      </c>
      <c r="O91" s="27">
        <f t="shared" si="5"/>
        <v>7000</v>
      </c>
    </row>
    <row r="92" spans="1:15" x14ac:dyDescent="0.35">
      <c r="A92" t="s">
        <v>55</v>
      </c>
      <c r="B92" s="2" t="s">
        <v>56</v>
      </c>
      <c r="C92" s="4">
        <v>418</v>
      </c>
      <c r="D92" s="4">
        <v>420</v>
      </c>
      <c r="E92" s="4">
        <v>120</v>
      </c>
      <c r="F92" s="4">
        <v>130</v>
      </c>
      <c r="G92" s="4">
        <v>482</v>
      </c>
      <c r="H92" s="4">
        <v>296</v>
      </c>
      <c r="I92" s="4">
        <v>150</v>
      </c>
      <c r="J92" s="4">
        <v>80</v>
      </c>
      <c r="K92" s="4">
        <v>30</v>
      </c>
      <c r="L92" s="4">
        <v>180</v>
      </c>
      <c r="M92" s="4">
        <v>148</v>
      </c>
      <c r="N92" s="20">
        <f t="shared" si="4"/>
        <v>2454</v>
      </c>
      <c r="O92" s="27">
        <f>SUM(I92:M92)</f>
        <v>588</v>
      </c>
    </row>
    <row r="93" spans="1:15" ht="15" thickBot="1" x14ac:dyDescent="0.4">
      <c r="C93" s="5">
        <f t="shared" ref="C93:M93" si="6">SUM(C5:C92)</f>
        <v>33182.75</v>
      </c>
      <c r="D93" s="6">
        <f>SUM(D5:D92)</f>
        <v>58553.45</v>
      </c>
      <c r="E93" s="6">
        <f t="shared" si="6"/>
        <v>45033.34</v>
      </c>
      <c r="F93" s="6">
        <f t="shared" si="6"/>
        <v>38101.699999999997</v>
      </c>
      <c r="G93" s="6">
        <f t="shared" si="6"/>
        <v>55251.9</v>
      </c>
      <c r="H93" s="6">
        <f>SUM(H5:H92)</f>
        <v>48663</v>
      </c>
      <c r="I93" s="6">
        <f>SUM(I5:I92)</f>
        <v>55710.79</v>
      </c>
      <c r="J93" s="6">
        <f t="shared" ref="J93:L93" si="7">SUM(J5:J92)</f>
        <v>92622.01999999999</v>
      </c>
      <c r="K93" s="6">
        <f t="shared" si="7"/>
        <v>32552.299999999996</v>
      </c>
      <c r="L93" s="6">
        <f t="shared" si="7"/>
        <v>109917.3</v>
      </c>
      <c r="M93" s="6">
        <f t="shared" si="6"/>
        <v>64605</v>
      </c>
      <c r="N93" s="21">
        <f>SUM(N5:N92)</f>
        <v>634193.55000000005</v>
      </c>
      <c r="O93" s="28">
        <f>SUM(O5:O92)</f>
        <v>355407.41000000003</v>
      </c>
    </row>
    <row r="94" spans="1:15" ht="15" thickTop="1" x14ac:dyDescent="0.35">
      <c r="D94" s="4"/>
      <c r="E94" s="4"/>
      <c r="F94" s="4"/>
      <c r="G94" s="4"/>
      <c r="H94" s="4"/>
      <c r="I94" s="4"/>
      <c r="J94" s="4"/>
      <c r="K94" s="4"/>
      <c r="L94" s="4"/>
      <c r="M94" s="4"/>
      <c r="N94" s="7">
        <f>SUM(C93:M93)</f>
        <v>634193.54999999993</v>
      </c>
    </row>
    <row r="95" spans="1:15" x14ac:dyDescent="0.35"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5" x14ac:dyDescent="0.35"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4:13" x14ac:dyDescent="0.35"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4:13" x14ac:dyDescent="0.35"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4:13" x14ac:dyDescent="0.35"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4:13" x14ac:dyDescent="0.35"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4:13" x14ac:dyDescent="0.35"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4:13" x14ac:dyDescent="0.35"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4:13" x14ac:dyDescent="0.35"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4:13" x14ac:dyDescent="0.35"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4:13" x14ac:dyDescent="0.35"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4:13" x14ac:dyDescent="0.35"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4:13" x14ac:dyDescent="0.35"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4:13" x14ac:dyDescent="0.35"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4:13" x14ac:dyDescent="0.35"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4:13" x14ac:dyDescent="0.35"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4:13" x14ac:dyDescent="0.35"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4:13" x14ac:dyDescent="0.35"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4:13" x14ac:dyDescent="0.35"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4:13" x14ac:dyDescent="0.35"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4:13" x14ac:dyDescent="0.35"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4:13" x14ac:dyDescent="0.35"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4:13" x14ac:dyDescent="0.35"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4:13" x14ac:dyDescent="0.35"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4:13" x14ac:dyDescent="0.35"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4:13" x14ac:dyDescent="0.35"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4:13" x14ac:dyDescent="0.35"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4:13" x14ac:dyDescent="0.35"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4:13" x14ac:dyDescent="0.35"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4:13" x14ac:dyDescent="0.35">
      <c r="D124" s="4"/>
      <c r="E124" s="4"/>
      <c r="F124" s="4"/>
      <c r="G124" s="4"/>
      <c r="H124" s="4"/>
      <c r="I124" s="4"/>
      <c r="J124" s="4"/>
      <c r="K124" s="4"/>
      <c r="L124" s="4"/>
      <c r="M124" s="4"/>
    </row>
  </sheetData>
  <sheetProtection selectLockedCells="1" selectUnlockedCells="1"/>
  <pageMargins left="0.25" right="0.25" top="0.75" bottom="0.75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5DBD1-0883-469F-B55D-340DA53F3CFA}">
  <dimension ref="A1:O131"/>
  <sheetViews>
    <sheetView tabSelected="1" workbookViewId="0">
      <selection activeCell="L3" sqref="L3"/>
    </sheetView>
  </sheetViews>
  <sheetFormatPr defaultRowHeight="14.5" x14ac:dyDescent="0.35"/>
  <cols>
    <col min="1" max="1" width="22.90625" customWidth="1"/>
    <col min="2" max="2" width="7.36328125" style="1" bestFit="1" customWidth="1"/>
    <col min="3" max="12" width="10" style="3" customWidth="1"/>
    <col min="13" max="13" width="11" style="3" customWidth="1"/>
    <col min="14" max="14" width="10" style="3" customWidth="1"/>
    <col min="15" max="15" width="11.36328125" bestFit="1" customWidth="1"/>
  </cols>
  <sheetData>
    <row r="1" spans="1:15" x14ac:dyDescent="0.35">
      <c r="A1" t="s">
        <v>57</v>
      </c>
    </row>
    <row r="2" spans="1:15" x14ac:dyDescent="0.35">
      <c r="A2" t="s">
        <v>89</v>
      </c>
    </row>
    <row r="3" spans="1:15" x14ac:dyDescent="0.35">
      <c r="B3" s="33" t="s">
        <v>208</v>
      </c>
      <c r="C3" s="32">
        <v>46141</v>
      </c>
      <c r="D3" s="32">
        <v>46141</v>
      </c>
      <c r="E3" s="32">
        <v>46141</v>
      </c>
      <c r="F3" s="32">
        <v>46160</v>
      </c>
      <c r="G3" s="32">
        <v>46182</v>
      </c>
      <c r="H3" s="32">
        <v>46232</v>
      </c>
      <c r="I3" s="32">
        <v>46265</v>
      </c>
      <c r="J3" s="32">
        <v>46295</v>
      </c>
      <c r="K3" s="32">
        <v>46326</v>
      </c>
      <c r="L3" s="19"/>
      <c r="M3" s="19"/>
      <c r="N3" s="19"/>
    </row>
    <row r="4" spans="1:15" x14ac:dyDescent="0.35">
      <c r="A4" s="14" t="s">
        <v>88</v>
      </c>
      <c r="B4" s="15" t="s">
        <v>11</v>
      </c>
      <c r="C4" s="31" t="s">
        <v>188</v>
      </c>
      <c r="D4" s="31" t="s">
        <v>189</v>
      </c>
      <c r="E4" s="31" t="s">
        <v>190</v>
      </c>
      <c r="F4" s="31" t="s">
        <v>191</v>
      </c>
      <c r="G4" s="31" t="s">
        <v>192</v>
      </c>
      <c r="H4" s="31" t="s">
        <v>193</v>
      </c>
      <c r="I4" s="31" t="s">
        <v>194</v>
      </c>
      <c r="J4" s="31" t="s">
        <v>195</v>
      </c>
      <c r="K4" s="31" t="s">
        <v>196</v>
      </c>
      <c r="L4" s="31" t="s">
        <v>197</v>
      </c>
      <c r="M4" s="31" t="s">
        <v>198</v>
      </c>
      <c r="N4" s="31" t="s">
        <v>199</v>
      </c>
      <c r="O4" s="18" t="s">
        <v>86</v>
      </c>
    </row>
    <row r="5" spans="1:15" x14ac:dyDescent="0.35">
      <c r="A5" s="8" t="s">
        <v>0</v>
      </c>
      <c r="B5" s="9" t="s">
        <v>12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20">
        <f t="shared" ref="O5:O72" si="0">SUM(C5:N5)</f>
        <v>0</v>
      </c>
    </row>
    <row r="6" spans="1:15" x14ac:dyDescent="0.35">
      <c r="A6" s="11" t="s">
        <v>1</v>
      </c>
      <c r="B6" s="12" t="s">
        <v>12</v>
      </c>
      <c r="C6" s="13"/>
      <c r="D6" s="13"/>
      <c r="E6" s="13"/>
      <c r="F6" s="22"/>
      <c r="G6" s="22"/>
      <c r="H6" s="22"/>
      <c r="I6" s="22"/>
      <c r="J6" s="22"/>
      <c r="K6" s="22"/>
      <c r="L6" s="22"/>
      <c r="M6" s="22"/>
      <c r="N6" s="22"/>
      <c r="O6" s="20">
        <f t="shared" si="0"/>
        <v>0</v>
      </c>
    </row>
    <row r="7" spans="1:15" x14ac:dyDescent="0.35">
      <c r="A7" s="23" t="s">
        <v>2</v>
      </c>
      <c r="B7" s="24" t="s">
        <v>12</v>
      </c>
      <c r="C7" s="25"/>
      <c r="D7" s="25"/>
      <c r="E7" s="25"/>
      <c r="F7" s="26"/>
      <c r="G7" s="26"/>
      <c r="H7" s="26"/>
      <c r="I7" s="26"/>
      <c r="J7" s="26"/>
      <c r="K7" s="26"/>
      <c r="L7" s="26"/>
      <c r="M7" s="26"/>
      <c r="N7" s="26"/>
      <c r="O7" s="20">
        <f t="shared" si="0"/>
        <v>0</v>
      </c>
    </row>
    <row r="8" spans="1:15" x14ac:dyDescent="0.35">
      <c r="A8" s="11" t="s">
        <v>3</v>
      </c>
      <c r="B8" s="12" t="s">
        <v>13</v>
      </c>
      <c r="C8" s="13">
        <v>200</v>
      </c>
      <c r="D8" s="13">
        <v>315</v>
      </c>
      <c r="E8" s="13">
        <v>422</v>
      </c>
      <c r="F8" s="22">
        <v>292</v>
      </c>
      <c r="G8" s="22">
        <v>120</v>
      </c>
      <c r="H8" s="22">
        <v>220</v>
      </c>
      <c r="I8" s="22">
        <v>306</v>
      </c>
      <c r="J8" s="22">
        <v>200</v>
      </c>
      <c r="K8" s="22">
        <v>300</v>
      </c>
      <c r="L8" s="22"/>
      <c r="M8" s="22"/>
      <c r="N8" s="22"/>
      <c r="O8" s="20">
        <f t="shared" si="0"/>
        <v>2375</v>
      </c>
    </row>
    <row r="9" spans="1:15" x14ac:dyDescent="0.35">
      <c r="A9" s="11" t="s">
        <v>150</v>
      </c>
      <c r="B9" s="12" t="s">
        <v>151</v>
      </c>
      <c r="C9" s="13"/>
      <c r="D9" s="13"/>
      <c r="E9" s="13">
        <f>350+350</f>
        <v>700</v>
      </c>
      <c r="F9" s="22">
        <v>350</v>
      </c>
      <c r="G9" s="22">
        <v>1050</v>
      </c>
      <c r="H9" s="22">
        <v>350</v>
      </c>
      <c r="I9" s="22"/>
      <c r="J9" s="22">
        <v>700</v>
      </c>
      <c r="K9" s="22">
        <v>350</v>
      </c>
      <c r="L9" s="22"/>
      <c r="M9" s="22"/>
      <c r="N9" s="22"/>
      <c r="O9" s="20">
        <f t="shared" si="0"/>
        <v>3500</v>
      </c>
    </row>
    <row r="10" spans="1:15" x14ac:dyDescent="0.35">
      <c r="A10" s="11" t="s">
        <v>211</v>
      </c>
      <c r="B10" s="12" t="s">
        <v>212</v>
      </c>
      <c r="C10" s="13"/>
      <c r="D10" s="13"/>
      <c r="E10" s="13"/>
      <c r="F10" s="22"/>
      <c r="G10" s="22"/>
      <c r="H10" s="22"/>
      <c r="I10" s="22">
        <v>55</v>
      </c>
      <c r="J10" s="22"/>
      <c r="K10" s="22"/>
      <c r="L10" s="22"/>
      <c r="M10" s="22"/>
      <c r="N10" s="22"/>
      <c r="O10" s="20">
        <f t="shared" si="0"/>
        <v>55</v>
      </c>
    </row>
    <row r="11" spans="1:15" x14ac:dyDescent="0.35">
      <c r="A11" s="11" t="s">
        <v>4</v>
      </c>
      <c r="B11" s="12" t="s">
        <v>14</v>
      </c>
      <c r="C11" s="13">
        <v>355</v>
      </c>
      <c r="D11" s="13">
        <v>355</v>
      </c>
      <c r="E11" s="13">
        <v>355</v>
      </c>
      <c r="F11" s="22">
        <v>355</v>
      </c>
      <c r="G11" s="22">
        <v>355</v>
      </c>
      <c r="H11" s="22">
        <v>370</v>
      </c>
      <c r="I11" s="22">
        <v>370</v>
      </c>
      <c r="J11" s="22">
        <v>370</v>
      </c>
      <c r="K11" s="22">
        <v>370</v>
      </c>
      <c r="L11" s="22"/>
      <c r="M11" s="22"/>
      <c r="N11" s="22"/>
      <c r="O11" s="20">
        <f t="shared" si="0"/>
        <v>3255</v>
      </c>
    </row>
    <row r="12" spans="1:15" x14ac:dyDescent="0.35">
      <c r="A12" s="11" t="s">
        <v>58</v>
      </c>
      <c r="B12" s="12" t="s">
        <v>59</v>
      </c>
      <c r="C12" s="13">
        <v>180</v>
      </c>
      <c r="D12" s="13">
        <v>180</v>
      </c>
      <c r="E12" s="13">
        <v>180</v>
      </c>
      <c r="F12" s="22">
        <v>180</v>
      </c>
      <c r="G12" s="22">
        <v>180</v>
      </c>
      <c r="H12" s="22">
        <v>190</v>
      </c>
      <c r="I12" s="22">
        <v>190</v>
      </c>
      <c r="J12" s="22">
        <v>190</v>
      </c>
      <c r="K12" s="22">
        <v>190</v>
      </c>
      <c r="L12" s="22"/>
      <c r="M12" s="22"/>
      <c r="N12" s="22"/>
      <c r="O12" s="20">
        <f t="shared" si="0"/>
        <v>1660</v>
      </c>
    </row>
    <row r="13" spans="1:15" x14ac:dyDescent="0.35">
      <c r="A13" s="11" t="s">
        <v>15</v>
      </c>
      <c r="B13" s="12" t="s">
        <v>16</v>
      </c>
      <c r="C13" s="13"/>
      <c r="D13" s="13">
        <v>1490</v>
      </c>
      <c r="E13" s="13">
        <v>1475</v>
      </c>
      <c r="F13" s="22">
        <v>1395</v>
      </c>
      <c r="G13" s="22">
        <v>1505</v>
      </c>
      <c r="H13" s="22"/>
      <c r="I13" s="22"/>
      <c r="J13" s="22">
        <v>3007</v>
      </c>
      <c r="K13" s="22"/>
      <c r="L13" s="22"/>
      <c r="M13" s="22"/>
      <c r="N13" s="22"/>
      <c r="O13" s="20">
        <f t="shared" si="0"/>
        <v>8872</v>
      </c>
    </row>
    <row r="14" spans="1:15" x14ac:dyDescent="0.35">
      <c r="A14" s="11" t="s">
        <v>171</v>
      </c>
      <c r="B14" s="12" t="s">
        <v>117</v>
      </c>
      <c r="C14" s="13"/>
      <c r="D14" s="13"/>
      <c r="E14" s="13"/>
      <c r="F14" s="22"/>
      <c r="G14" s="22"/>
      <c r="H14" s="22"/>
      <c r="I14" s="22"/>
      <c r="J14" s="22"/>
      <c r="K14" s="22">
        <v>1580</v>
      </c>
      <c r="L14" s="22"/>
      <c r="M14" s="22"/>
      <c r="N14" s="22"/>
      <c r="O14" s="20">
        <f t="shared" si="0"/>
        <v>1580</v>
      </c>
    </row>
    <row r="15" spans="1:15" x14ac:dyDescent="0.35">
      <c r="A15" s="11" t="s">
        <v>5</v>
      </c>
      <c r="B15" s="12" t="s">
        <v>17</v>
      </c>
      <c r="C15" s="13">
        <v>1900</v>
      </c>
      <c r="D15" s="13">
        <v>1875</v>
      </c>
      <c r="E15" s="13">
        <v>1790</v>
      </c>
      <c r="F15" s="22">
        <v>1800</v>
      </c>
      <c r="G15" s="22">
        <v>1790</v>
      </c>
      <c r="H15" s="22">
        <v>1800</v>
      </c>
      <c r="I15" s="22">
        <v>1805</v>
      </c>
      <c r="J15" s="22">
        <v>3600</v>
      </c>
      <c r="K15" s="22"/>
      <c r="L15" s="22"/>
      <c r="M15" s="22"/>
      <c r="N15" s="22"/>
      <c r="O15" s="20">
        <f t="shared" si="0"/>
        <v>16360</v>
      </c>
    </row>
    <row r="16" spans="1:15" x14ac:dyDescent="0.35">
      <c r="A16" s="11" t="s">
        <v>60</v>
      </c>
      <c r="B16" s="12" t="s">
        <v>61</v>
      </c>
      <c r="C16" s="13"/>
      <c r="D16" s="13"/>
      <c r="E16" s="13">
        <v>690</v>
      </c>
      <c r="F16" s="22"/>
      <c r="G16" s="22">
        <v>1380</v>
      </c>
      <c r="H16" s="22"/>
      <c r="I16" s="22">
        <v>1380</v>
      </c>
      <c r="J16" s="22"/>
      <c r="K16" s="22"/>
      <c r="L16" s="22"/>
      <c r="M16" s="22"/>
      <c r="N16" s="22"/>
      <c r="O16" s="20">
        <f t="shared" si="0"/>
        <v>3450</v>
      </c>
    </row>
    <row r="17" spans="1:15" x14ac:dyDescent="0.35">
      <c r="A17" s="11" t="s">
        <v>106</v>
      </c>
      <c r="B17" s="12" t="s">
        <v>107</v>
      </c>
      <c r="C17" s="13">
        <v>55</v>
      </c>
      <c r="D17" s="13">
        <v>240</v>
      </c>
      <c r="E17" s="13">
        <v>270</v>
      </c>
      <c r="F17" s="22">
        <v>4049.02</v>
      </c>
      <c r="G17" s="22">
        <v>40</v>
      </c>
      <c r="H17" s="22">
        <v>320</v>
      </c>
      <c r="I17" s="22">
        <v>350</v>
      </c>
      <c r="J17" s="22">
        <v>340</v>
      </c>
      <c r="K17" s="22">
        <v>360</v>
      </c>
      <c r="L17" s="22"/>
      <c r="M17" s="22"/>
      <c r="N17" s="22"/>
      <c r="O17" s="20">
        <f t="shared" si="0"/>
        <v>6024.02</v>
      </c>
    </row>
    <row r="18" spans="1:15" x14ac:dyDescent="0.35">
      <c r="A18" s="11" t="s">
        <v>156</v>
      </c>
      <c r="B18" s="12" t="s">
        <v>157</v>
      </c>
      <c r="C18" s="13"/>
      <c r="D18" s="13">
        <v>1471</v>
      </c>
      <c r="E18" s="13"/>
      <c r="F18" s="22"/>
      <c r="G18" s="22">
        <v>1111</v>
      </c>
      <c r="H18" s="22"/>
      <c r="I18" s="22"/>
      <c r="J18" s="22"/>
      <c r="K18" s="22">
        <v>1081</v>
      </c>
      <c r="L18" s="22"/>
      <c r="M18" s="22"/>
      <c r="N18" s="22"/>
      <c r="O18" s="20">
        <f t="shared" si="0"/>
        <v>3663</v>
      </c>
    </row>
    <row r="19" spans="1:15" x14ac:dyDescent="0.35">
      <c r="A19" s="11" t="s">
        <v>164</v>
      </c>
      <c r="B19" s="12" t="s">
        <v>165</v>
      </c>
      <c r="C19" s="13"/>
      <c r="D19" s="13">
        <v>90</v>
      </c>
      <c r="E19" s="13"/>
      <c r="F19" s="22">
        <v>200</v>
      </c>
      <c r="G19" s="22"/>
      <c r="H19" s="22"/>
      <c r="I19" s="22"/>
      <c r="J19" s="22"/>
      <c r="K19" s="22"/>
      <c r="L19" s="22"/>
      <c r="M19" s="22"/>
      <c r="N19" s="22"/>
      <c r="O19" s="20">
        <f t="shared" si="0"/>
        <v>290</v>
      </c>
    </row>
    <row r="20" spans="1:15" x14ac:dyDescent="0.35">
      <c r="A20" s="11" t="s">
        <v>6</v>
      </c>
      <c r="B20" s="12" t="s">
        <v>18</v>
      </c>
      <c r="C20" s="13"/>
      <c r="D20" s="13"/>
      <c r="E20" s="13"/>
      <c r="F20" s="22">
        <v>2797</v>
      </c>
      <c r="G20" s="22"/>
      <c r="H20" s="22"/>
      <c r="I20" s="22"/>
      <c r="J20" s="22"/>
      <c r="K20" s="22"/>
      <c r="L20" s="22"/>
      <c r="M20" s="22"/>
      <c r="N20" s="22"/>
      <c r="O20" s="20">
        <f t="shared" si="0"/>
        <v>2797</v>
      </c>
    </row>
    <row r="21" spans="1:15" x14ac:dyDescent="0.35">
      <c r="A21" s="11" t="s">
        <v>178</v>
      </c>
      <c r="B21" s="12" t="s">
        <v>179</v>
      </c>
      <c r="C21" s="13"/>
      <c r="D21" s="13">
        <v>847</v>
      </c>
      <c r="E21" s="13">
        <v>598</v>
      </c>
      <c r="F21" s="22">
        <v>434</v>
      </c>
      <c r="G21" s="22">
        <v>800</v>
      </c>
      <c r="H21" s="22">
        <v>655</v>
      </c>
      <c r="I21" s="22">
        <v>542</v>
      </c>
      <c r="J21" s="22">
        <v>137</v>
      </c>
      <c r="K21" s="22">
        <v>190</v>
      </c>
      <c r="L21" s="22"/>
      <c r="M21" s="22"/>
      <c r="N21" s="22"/>
      <c r="O21" s="20">
        <f t="shared" si="0"/>
        <v>4203</v>
      </c>
    </row>
    <row r="22" spans="1:15" x14ac:dyDescent="0.35">
      <c r="A22" s="11" t="s">
        <v>98</v>
      </c>
      <c r="B22" s="12" t="s">
        <v>99</v>
      </c>
      <c r="C22" s="13">
        <v>4335.33</v>
      </c>
      <c r="D22" s="13">
        <f>431+470</f>
        <v>901</v>
      </c>
      <c r="E22" s="13">
        <v>369</v>
      </c>
      <c r="F22" s="22">
        <v>540</v>
      </c>
      <c r="G22" s="22">
        <v>397</v>
      </c>
      <c r="H22" s="22">
        <v>510</v>
      </c>
      <c r="I22" s="22">
        <v>472</v>
      </c>
      <c r="J22" s="22">
        <v>951.5</v>
      </c>
      <c r="K22" s="22">
        <v>355</v>
      </c>
      <c r="L22" s="22"/>
      <c r="M22" s="22"/>
      <c r="N22" s="22"/>
      <c r="O22" s="20">
        <f t="shared" si="0"/>
        <v>8830.83</v>
      </c>
    </row>
    <row r="23" spans="1:15" x14ac:dyDescent="0.35">
      <c r="A23" s="11" t="s">
        <v>120</v>
      </c>
      <c r="B23" s="12" t="s">
        <v>121</v>
      </c>
      <c r="C23" s="13"/>
      <c r="D23" s="13"/>
      <c r="E23" s="13"/>
      <c r="F23" s="22"/>
      <c r="G23" s="22"/>
      <c r="H23" s="22"/>
      <c r="I23" s="22"/>
      <c r="J23" s="22"/>
      <c r="K23" s="22"/>
      <c r="L23" s="22"/>
      <c r="M23" s="22"/>
      <c r="N23" s="22"/>
      <c r="O23" s="20">
        <f t="shared" si="0"/>
        <v>0</v>
      </c>
    </row>
    <row r="24" spans="1:15" x14ac:dyDescent="0.35">
      <c r="A24" s="11" t="s">
        <v>7</v>
      </c>
      <c r="B24" s="12" t="s">
        <v>19</v>
      </c>
      <c r="C24" s="13"/>
      <c r="D24" s="13">
        <v>391</v>
      </c>
      <c r="E24" s="13"/>
      <c r="F24" s="22"/>
      <c r="G24" s="22">
        <v>230</v>
      </c>
      <c r="H24" s="22"/>
      <c r="I24" s="22"/>
      <c r="J24" s="22">
        <v>485</v>
      </c>
      <c r="K24" s="22"/>
      <c r="L24" s="22"/>
      <c r="M24" s="22"/>
      <c r="N24" s="22"/>
      <c r="O24" s="20">
        <f t="shared" si="0"/>
        <v>1106</v>
      </c>
    </row>
    <row r="25" spans="1:15" x14ac:dyDescent="0.35">
      <c r="A25" s="11" t="s">
        <v>122</v>
      </c>
      <c r="B25" s="12" t="s">
        <v>123</v>
      </c>
      <c r="C25" s="13"/>
      <c r="D25" s="13"/>
      <c r="E25" s="13"/>
      <c r="F25" s="22"/>
      <c r="G25" s="22"/>
      <c r="H25" s="22"/>
      <c r="I25" s="22"/>
      <c r="J25" s="22"/>
      <c r="K25" s="22"/>
      <c r="L25" s="22"/>
      <c r="M25" s="22"/>
      <c r="N25" s="22"/>
      <c r="O25" s="20">
        <f t="shared" si="0"/>
        <v>0</v>
      </c>
    </row>
    <row r="26" spans="1:15" x14ac:dyDescent="0.35">
      <c r="A26" s="11" t="s">
        <v>180</v>
      </c>
      <c r="B26" s="12" t="s">
        <v>181</v>
      </c>
      <c r="C26" s="13"/>
      <c r="D26" s="13"/>
      <c r="E26" s="13"/>
      <c r="F26" s="22"/>
      <c r="G26" s="22"/>
      <c r="H26" s="22"/>
      <c r="I26" s="22"/>
      <c r="J26" s="22"/>
      <c r="K26" s="22"/>
      <c r="L26" s="22"/>
      <c r="M26" s="22"/>
      <c r="N26" s="22"/>
      <c r="O26" s="20">
        <f t="shared" si="0"/>
        <v>0</v>
      </c>
    </row>
    <row r="27" spans="1:15" x14ac:dyDescent="0.35">
      <c r="A27" s="11" t="s">
        <v>62</v>
      </c>
      <c r="B27" s="12" t="s">
        <v>63</v>
      </c>
      <c r="C27" s="13"/>
      <c r="D27" s="13"/>
      <c r="E27" s="13"/>
      <c r="F27" s="22"/>
      <c r="G27" s="22"/>
      <c r="H27" s="22"/>
      <c r="I27" s="22"/>
      <c r="J27" s="26"/>
      <c r="K27" s="26"/>
      <c r="L27" s="26"/>
      <c r="M27" s="26"/>
      <c r="N27" s="26"/>
      <c r="O27" s="20">
        <f t="shared" si="0"/>
        <v>0</v>
      </c>
    </row>
    <row r="28" spans="1:15" x14ac:dyDescent="0.35">
      <c r="A28" s="11" t="s">
        <v>0</v>
      </c>
      <c r="B28" s="12" t="s">
        <v>168</v>
      </c>
      <c r="C28" s="13">
        <v>2194</v>
      </c>
      <c r="D28" s="13"/>
      <c r="E28" s="13">
        <v>2331</v>
      </c>
      <c r="F28" s="22"/>
      <c r="G28" s="22"/>
      <c r="H28" s="22"/>
      <c r="I28" s="22">
        <v>1090</v>
      </c>
      <c r="J28" s="22"/>
      <c r="K28" s="22"/>
      <c r="L28" s="22"/>
      <c r="M28" s="22"/>
      <c r="N28" s="22"/>
      <c r="O28" s="20">
        <f t="shared" si="0"/>
        <v>5615</v>
      </c>
    </row>
    <row r="29" spans="1:15" x14ac:dyDescent="0.35">
      <c r="A29" s="11" t="s">
        <v>124</v>
      </c>
      <c r="B29" s="12" t="s">
        <v>125</v>
      </c>
      <c r="C29" s="13"/>
      <c r="D29" s="13"/>
      <c r="E29" s="13"/>
      <c r="F29" s="22"/>
      <c r="G29" s="22"/>
      <c r="H29" s="22"/>
      <c r="I29" s="22"/>
      <c r="J29" s="22"/>
      <c r="K29" s="22"/>
      <c r="L29" s="22"/>
      <c r="M29" s="22"/>
      <c r="N29" s="22"/>
      <c r="O29" s="20">
        <f t="shared" si="0"/>
        <v>0</v>
      </c>
    </row>
    <row r="30" spans="1:15" x14ac:dyDescent="0.35">
      <c r="A30" s="11" t="s">
        <v>126</v>
      </c>
      <c r="B30" s="12" t="s">
        <v>127</v>
      </c>
      <c r="C30" s="13"/>
      <c r="D30" s="13"/>
      <c r="E30" s="13"/>
      <c r="F30" s="22"/>
      <c r="G30" s="22"/>
      <c r="H30" s="22"/>
      <c r="I30" s="22"/>
      <c r="J30" s="22"/>
      <c r="K30" s="22"/>
      <c r="L30" s="22"/>
      <c r="M30" s="22"/>
      <c r="N30" s="22"/>
      <c r="O30" s="20">
        <f t="shared" si="0"/>
        <v>0</v>
      </c>
    </row>
    <row r="31" spans="1:15" x14ac:dyDescent="0.35">
      <c r="A31" s="11" t="s">
        <v>108</v>
      </c>
      <c r="B31" s="12" t="s">
        <v>109</v>
      </c>
      <c r="C31" s="13"/>
      <c r="D31" s="13"/>
      <c r="E31" s="13"/>
      <c r="F31" s="22"/>
      <c r="G31" s="22"/>
      <c r="H31" s="22"/>
      <c r="I31" s="22"/>
      <c r="J31" s="22"/>
      <c r="K31" s="22"/>
      <c r="L31" s="22"/>
      <c r="M31" s="22"/>
      <c r="N31" s="22"/>
      <c r="O31" s="20">
        <f t="shared" si="0"/>
        <v>0</v>
      </c>
    </row>
    <row r="32" spans="1:15" x14ac:dyDescent="0.35">
      <c r="A32" s="11" t="s">
        <v>9</v>
      </c>
      <c r="B32" s="12" t="s">
        <v>21</v>
      </c>
      <c r="C32" s="13">
        <v>570</v>
      </c>
      <c r="D32" s="13">
        <v>350</v>
      </c>
      <c r="E32" s="13">
        <v>450</v>
      </c>
      <c r="F32" s="22">
        <v>350</v>
      </c>
      <c r="G32" s="22">
        <v>350</v>
      </c>
      <c r="H32" s="22">
        <v>470</v>
      </c>
      <c r="I32" s="22">
        <v>350</v>
      </c>
      <c r="J32" s="22">
        <v>560</v>
      </c>
      <c r="K32" s="22">
        <v>410</v>
      </c>
      <c r="L32" s="22"/>
      <c r="M32" s="22"/>
      <c r="N32" s="22"/>
      <c r="O32" s="20">
        <f t="shared" si="0"/>
        <v>3860</v>
      </c>
    </row>
    <row r="33" spans="1:15" x14ac:dyDescent="0.35">
      <c r="A33" s="11" t="s">
        <v>128</v>
      </c>
      <c r="B33" s="12" t="s">
        <v>129</v>
      </c>
      <c r="C33" s="13"/>
      <c r="D33" s="13"/>
      <c r="E33" s="13"/>
      <c r="F33" s="22"/>
      <c r="G33" s="22"/>
      <c r="H33" s="22"/>
      <c r="I33" s="22"/>
      <c r="J33" s="22">
        <v>2000</v>
      </c>
      <c r="K33" s="22"/>
      <c r="L33" s="22"/>
      <c r="M33" s="22"/>
      <c r="N33" s="22"/>
      <c r="O33" s="20">
        <f t="shared" si="0"/>
        <v>2000</v>
      </c>
    </row>
    <row r="34" spans="1:15" x14ac:dyDescent="0.35">
      <c r="A34" s="11" t="s">
        <v>206</v>
      </c>
      <c r="B34" s="12" t="s">
        <v>207</v>
      </c>
      <c r="C34" s="13"/>
      <c r="D34" s="13"/>
      <c r="E34" s="13">
        <v>85</v>
      </c>
      <c r="F34" s="22">
        <v>155</v>
      </c>
      <c r="G34" s="22">
        <v>85</v>
      </c>
      <c r="H34" s="22">
        <v>105</v>
      </c>
      <c r="I34" s="22">
        <v>105</v>
      </c>
      <c r="J34" s="22">
        <v>105</v>
      </c>
      <c r="K34" s="22">
        <v>105</v>
      </c>
      <c r="L34" s="22"/>
      <c r="M34" s="22"/>
      <c r="N34" s="22"/>
      <c r="O34" s="20">
        <f t="shared" si="0"/>
        <v>745</v>
      </c>
    </row>
    <row r="35" spans="1:15" x14ac:dyDescent="0.35">
      <c r="A35" s="11" t="s">
        <v>10</v>
      </c>
      <c r="B35" s="12" t="s">
        <v>22</v>
      </c>
      <c r="C35" s="13">
        <v>1104</v>
      </c>
      <c r="D35" s="13">
        <v>510</v>
      </c>
      <c r="E35" s="13"/>
      <c r="F35" s="22">
        <v>447.2</v>
      </c>
      <c r="G35" s="22">
        <v>745.6</v>
      </c>
      <c r="H35" s="22">
        <v>449</v>
      </c>
      <c r="I35" s="22">
        <v>856</v>
      </c>
      <c r="J35" s="22">
        <v>580</v>
      </c>
      <c r="K35" s="22">
        <v>648</v>
      </c>
      <c r="L35" s="22"/>
      <c r="M35" s="22"/>
      <c r="N35" s="22"/>
      <c r="O35" s="20">
        <f t="shared" si="0"/>
        <v>5339.7999999999993</v>
      </c>
    </row>
    <row r="36" spans="1:15" x14ac:dyDescent="0.35">
      <c r="A36" s="11" t="s">
        <v>130</v>
      </c>
      <c r="B36" s="12" t="s">
        <v>131</v>
      </c>
      <c r="C36" s="13"/>
      <c r="D36" s="13"/>
      <c r="E36" s="13"/>
      <c r="F36" s="22"/>
      <c r="G36" s="22"/>
      <c r="H36" s="22"/>
      <c r="I36" s="22">
        <v>360</v>
      </c>
      <c r="J36" s="22"/>
      <c r="K36" s="22"/>
      <c r="L36" s="22"/>
      <c r="M36" s="22"/>
      <c r="N36" s="22"/>
      <c r="O36" s="20">
        <f t="shared" si="0"/>
        <v>360</v>
      </c>
    </row>
    <row r="37" spans="1:15" x14ac:dyDescent="0.35">
      <c r="A37" s="11" t="s">
        <v>132</v>
      </c>
      <c r="B37" s="12" t="s">
        <v>133</v>
      </c>
      <c r="C37" s="13"/>
      <c r="D37" s="13"/>
      <c r="E37" s="13"/>
      <c r="F37" s="22"/>
      <c r="G37" s="22"/>
      <c r="H37" s="22"/>
      <c r="I37" s="22"/>
      <c r="J37" s="22"/>
      <c r="K37" s="22"/>
      <c r="L37" s="22"/>
      <c r="M37" s="22"/>
      <c r="N37" s="22"/>
      <c r="O37" s="20">
        <f t="shared" si="0"/>
        <v>0</v>
      </c>
    </row>
    <row r="38" spans="1:15" x14ac:dyDescent="0.35">
      <c r="A38" s="11" t="s">
        <v>182</v>
      </c>
      <c r="B38" s="12" t="s">
        <v>183</v>
      </c>
      <c r="C38" s="13">
        <f>125+125+120+120+120</f>
        <v>610</v>
      </c>
      <c r="D38" s="13"/>
      <c r="E38" s="13"/>
      <c r="F38" s="22"/>
      <c r="G38" s="22"/>
      <c r="H38" s="22"/>
      <c r="I38" s="22"/>
      <c r="J38" s="22">
        <v>840</v>
      </c>
      <c r="K38" s="22"/>
      <c r="L38" s="22"/>
      <c r="M38" s="22"/>
      <c r="N38" s="22"/>
      <c r="O38" s="20">
        <f t="shared" si="0"/>
        <v>1450</v>
      </c>
    </row>
    <row r="39" spans="1:15" x14ac:dyDescent="0.35">
      <c r="A39" s="11" t="s">
        <v>64</v>
      </c>
      <c r="B39" s="12" t="s">
        <v>65</v>
      </c>
      <c r="C39" s="13"/>
      <c r="D39" s="13">
        <v>550</v>
      </c>
      <c r="E39" s="13"/>
      <c r="F39" s="22"/>
      <c r="G39" s="22"/>
      <c r="H39" s="22">
        <v>100</v>
      </c>
      <c r="I39" s="22"/>
      <c r="J39" s="22"/>
      <c r="K39" s="22">
        <v>925</v>
      </c>
      <c r="L39" s="22"/>
      <c r="M39" s="22"/>
      <c r="N39" s="22"/>
      <c r="O39" s="20">
        <f t="shared" si="0"/>
        <v>1575</v>
      </c>
    </row>
    <row r="40" spans="1:15" x14ac:dyDescent="0.35">
      <c r="A40" s="11" t="s">
        <v>90</v>
      </c>
      <c r="B40" s="12" t="s">
        <v>91</v>
      </c>
      <c r="C40" s="13"/>
      <c r="D40" s="13"/>
      <c r="E40" s="13"/>
      <c r="F40" s="22"/>
      <c r="G40" s="22"/>
      <c r="H40" s="22"/>
      <c r="I40" s="22"/>
      <c r="J40" s="22"/>
      <c r="K40" s="22"/>
      <c r="L40" s="22"/>
      <c r="M40" s="22"/>
      <c r="N40" s="22"/>
      <c r="O40" s="20">
        <f t="shared" si="0"/>
        <v>0</v>
      </c>
    </row>
    <row r="41" spans="1:15" x14ac:dyDescent="0.35">
      <c r="A41" s="11" t="s">
        <v>110</v>
      </c>
      <c r="B41" s="12" t="s">
        <v>111</v>
      </c>
      <c r="C41" s="13"/>
      <c r="D41" s="13"/>
      <c r="E41" s="13"/>
      <c r="F41" s="22"/>
      <c r="G41" s="22"/>
      <c r="H41" s="22"/>
      <c r="I41" s="22">
        <v>13014</v>
      </c>
      <c r="J41" s="22"/>
      <c r="K41" s="22"/>
      <c r="L41" s="22"/>
      <c r="M41" s="22"/>
      <c r="N41" s="22"/>
      <c r="O41" s="20">
        <f t="shared" si="0"/>
        <v>13014</v>
      </c>
    </row>
    <row r="42" spans="1:15" x14ac:dyDescent="0.35">
      <c r="A42" s="11" t="s">
        <v>100</v>
      </c>
      <c r="B42" s="12" t="s">
        <v>101</v>
      </c>
      <c r="C42" s="13">
        <v>3129</v>
      </c>
      <c r="D42" s="13">
        <v>160</v>
      </c>
      <c r="E42" s="13"/>
      <c r="F42" s="22"/>
      <c r="G42" s="22"/>
      <c r="H42" s="22">
        <v>1517</v>
      </c>
      <c r="I42" s="22"/>
      <c r="J42" s="22"/>
      <c r="K42" s="22"/>
      <c r="L42" s="22"/>
      <c r="M42" s="22"/>
      <c r="N42" s="22"/>
      <c r="O42" s="20">
        <f t="shared" si="0"/>
        <v>4806</v>
      </c>
    </row>
    <row r="43" spans="1:15" x14ac:dyDescent="0.35">
      <c r="A43" s="11" t="s">
        <v>66</v>
      </c>
      <c r="B43" s="12" t="s">
        <v>67</v>
      </c>
      <c r="C43" s="13"/>
      <c r="D43" s="13"/>
      <c r="E43" s="13">
        <v>374</v>
      </c>
      <c r="F43" s="22"/>
      <c r="G43" s="22">
        <v>1969</v>
      </c>
      <c r="H43" s="22">
        <v>474.3</v>
      </c>
      <c r="I43" s="22"/>
      <c r="J43" s="22"/>
      <c r="K43" s="22">
        <v>649</v>
      </c>
      <c r="L43" s="22"/>
      <c r="M43" s="22"/>
      <c r="N43" s="22"/>
      <c r="O43" s="20">
        <f t="shared" si="0"/>
        <v>3466.3</v>
      </c>
    </row>
    <row r="44" spans="1:15" x14ac:dyDescent="0.35">
      <c r="A44" s="11" t="s">
        <v>102</v>
      </c>
      <c r="B44" s="12" t="s">
        <v>103</v>
      </c>
      <c r="C44" s="13"/>
      <c r="D44" s="13"/>
      <c r="E44" s="13"/>
      <c r="F44" s="22">
        <v>1875.66</v>
      </c>
      <c r="G44" s="22"/>
      <c r="H44" s="22"/>
      <c r="I44" s="22"/>
      <c r="J44" s="22"/>
      <c r="K44" s="22">
        <v>3180</v>
      </c>
      <c r="L44" s="22"/>
      <c r="M44" s="22"/>
      <c r="N44" s="22"/>
      <c r="O44" s="20">
        <f t="shared" si="0"/>
        <v>5055.66</v>
      </c>
    </row>
    <row r="45" spans="1:15" x14ac:dyDescent="0.35">
      <c r="A45" s="11" t="s">
        <v>68</v>
      </c>
      <c r="B45" s="12" t="s">
        <v>69</v>
      </c>
      <c r="C45" s="13"/>
      <c r="D45" s="13"/>
      <c r="E45" s="13"/>
      <c r="F45" s="22"/>
      <c r="G45" s="22"/>
      <c r="H45" s="22">
        <v>700</v>
      </c>
      <c r="I45" s="22">
        <v>647</v>
      </c>
      <c r="J45" s="22"/>
      <c r="K45" s="22">
        <v>976</v>
      </c>
      <c r="L45" s="22"/>
      <c r="M45" s="22"/>
      <c r="N45" s="22"/>
      <c r="O45" s="20">
        <f t="shared" si="0"/>
        <v>2323</v>
      </c>
    </row>
    <row r="46" spans="1:15" x14ac:dyDescent="0.35">
      <c r="A46" s="11" t="s">
        <v>24</v>
      </c>
      <c r="B46" s="12" t="s">
        <v>23</v>
      </c>
      <c r="C46" s="13">
        <v>187</v>
      </c>
      <c r="D46" s="13"/>
      <c r="E46" s="13">
        <f>413+1414</f>
        <v>1827</v>
      </c>
      <c r="F46" s="22">
        <v>523</v>
      </c>
      <c r="G46" s="22"/>
      <c r="H46" s="22"/>
      <c r="I46" s="22"/>
      <c r="J46" s="22"/>
      <c r="K46" s="22">
        <v>1280</v>
      </c>
      <c r="L46" s="22"/>
      <c r="M46" s="22"/>
      <c r="N46" s="22"/>
      <c r="O46" s="20">
        <f t="shared" si="0"/>
        <v>3817</v>
      </c>
    </row>
    <row r="47" spans="1:15" x14ac:dyDescent="0.35">
      <c r="A47" s="11" t="s">
        <v>26</v>
      </c>
      <c r="B47" s="12" t="s">
        <v>25</v>
      </c>
      <c r="C47" s="13">
        <v>965</v>
      </c>
      <c r="D47" s="13">
        <v>965</v>
      </c>
      <c r="E47" s="13">
        <v>965</v>
      </c>
      <c r="F47" s="22">
        <v>770</v>
      </c>
      <c r="G47" s="22">
        <v>770</v>
      </c>
      <c r="H47" s="22"/>
      <c r="I47" s="22"/>
      <c r="J47" s="22"/>
      <c r="K47" s="22"/>
      <c r="L47" s="22"/>
      <c r="M47" s="22"/>
      <c r="N47" s="22"/>
      <c r="O47" s="20">
        <f t="shared" si="0"/>
        <v>4435</v>
      </c>
    </row>
    <row r="48" spans="1:15" x14ac:dyDescent="0.35">
      <c r="A48" s="11" t="s">
        <v>134</v>
      </c>
      <c r="B48" s="12" t="s">
        <v>135</v>
      </c>
      <c r="C48" s="13"/>
      <c r="D48" s="13">
        <v>1534</v>
      </c>
      <c r="E48" s="13"/>
      <c r="F48" s="22"/>
      <c r="G48" s="22"/>
      <c r="H48" s="22"/>
      <c r="I48" s="22"/>
      <c r="J48" s="22"/>
      <c r="K48" s="22"/>
      <c r="L48" s="22"/>
      <c r="M48" s="22"/>
      <c r="N48" s="22"/>
      <c r="O48" s="20">
        <f t="shared" si="0"/>
        <v>1534</v>
      </c>
    </row>
    <row r="49" spans="1:15" x14ac:dyDescent="0.35">
      <c r="A49" s="11" t="s">
        <v>70</v>
      </c>
      <c r="B49" s="12" t="s">
        <v>71</v>
      </c>
      <c r="C49" s="13"/>
      <c r="D49" s="13"/>
      <c r="E49" s="13">
        <v>1810</v>
      </c>
      <c r="F49" s="22"/>
      <c r="G49" s="22">
        <v>1749.5</v>
      </c>
      <c r="H49" s="22"/>
      <c r="I49" s="22">
        <v>1390</v>
      </c>
      <c r="J49" s="22"/>
      <c r="K49" s="22">
        <v>1522.2</v>
      </c>
      <c r="L49" s="22"/>
      <c r="M49" s="22"/>
      <c r="N49" s="22"/>
      <c r="O49" s="20">
        <f t="shared" si="0"/>
        <v>6471.7</v>
      </c>
    </row>
    <row r="50" spans="1:15" x14ac:dyDescent="0.35">
      <c r="A50" s="11" t="s">
        <v>27</v>
      </c>
      <c r="B50" s="12" t="s">
        <v>28</v>
      </c>
      <c r="C50" s="13">
        <v>3677</v>
      </c>
      <c r="D50" s="13"/>
      <c r="E50" s="13">
        <v>2500</v>
      </c>
      <c r="F50" s="22">
        <v>2500</v>
      </c>
      <c r="G50" s="22">
        <v>2500</v>
      </c>
      <c r="H50" s="22">
        <v>4220</v>
      </c>
      <c r="I50" s="22">
        <v>2825</v>
      </c>
      <c r="J50" s="22">
        <v>2500</v>
      </c>
      <c r="K50" s="22">
        <v>2500</v>
      </c>
      <c r="L50" s="22"/>
      <c r="M50" s="22"/>
      <c r="N50" s="22"/>
      <c r="O50" s="20">
        <f t="shared" si="0"/>
        <v>23222</v>
      </c>
    </row>
    <row r="51" spans="1:15" x14ac:dyDescent="0.35">
      <c r="A51" s="11" t="s">
        <v>136</v>
      </c>
      <c r="B51" s="12" t="s">
        <v>137</v>
      </c>
      <c r="C51" s="13"/>
      <c r="D51" s="13"/>
      <c r="E51" s="13"/>
      <c r="F51" s="22"/>
      <c r="G51" s="22"/>
      <c r="H51" s="22"/>
      <c r="I51" s="22"/>
      <c r="J51" s="22"/>
      <c r="K51" s="22"/>
      <c r="L51" s="22"/>
      <c r="M51" s="22"/>
      <c r="N51" s="22"/>
      <c r="O51" s="20">
        <f t="shared" si="0"/>
        <v>0</v>
      </c>
    </row>
    <row r="52" spans="1:15" x14ac:dyDescent="0.35">
      <c r="A52" s="11" t="s">
        <v>29</v>
      </c>
      <c r="B52" s="12" t="s">
        <v>30</v>
      </c>
      <c r="C52" s="13">
        <v>140</v>
      </c>
      <c r="D52" s="13">
        <v>135</v>
      </c>
      <c r="E52" s="13"/>
      <c r="F52" s="22"/>
      <c r="G52" s="22"/>
      <c r="H52" s="22"/>
      <c r="I52" s="22"/>
      <c r="J52" s="22"/>
      <c r="K52" s="22"/>
      <c r="L52" s="22"/>
      <c r="M52" s="22"/>
      <c r="N52" s="22"/>
      <c r="O52" s="20">
        <f t="shared" si="0"/>
        <v>275</v>
      </c>
    </row>
    <row r="53" spans="1:15" x14ac:dyDescent="0.35">
      <c r="A53" s="11" t="s">
        <v>184</v>
      </c>
      <c r="B53" s="12" t="s">
        <v>185</v>
      </c>
      <c r="C53" s="13"/>
      <c r="D53" s="13"/>
      <c r="E53" s="13"/>
      <c r="F53" s="22"/>
      <c r="G53" s="22"/>
      <c r="H53" s="22"/>
      <c r="I53" s="22"/>
      <c r="J53" s="22"/>
      <c r="K53" s="22"/>
      <c r="L53" s="22"/>
      <c r="M53" s="22"/>
      <c r="N53" s="22"/>
      <c r="O53" s="20">
        <f t="shared" si="0"/>
        <v>0</v>
      </c>
    </row>
    <row r="54" spans="1:15" x14ac:dyDescent="0.35">
      <c r="A54" s="11" t="s">
        <v>92</v>
      </c>
      <c r="B54" s="12" t="s">
        <v>93</v>
      </c>
      <c r="C54" s="13"/>
      <c r="D54" s="13">
        <f>710+710</f>
        <v>1420</v>
      </c>
      <c r="E54" s="13"/>
      <c r="F54" s="22">
        <v>1420</v>
      </c>
      <c r="G54" s="22">
        <v>2135</v>
      </c>
      <c r="H54" s="22">
        <v>715</v>
      </c>
      <c r="I54" s="22"/>
      <c r="J54" s="22"/>
      <c r="K54" s="22"/>
      <c r="L54" s="22"/>
      <c r="M54" s="22"/>
      <c r="N54" s="22"/>
      <c r="O54" s="20">
        <f t="shared" si="0"/>
        <v>5690</v>
      </c>
    </row>
    <row r="55" spans="1:15" x14ac:dyDescent="0.35">
      <c r="A55" s="11" t="s">
        <v>72</v>
      </c>
      <c r="B55" s="12" t="s">
        <v>73</v>
      </c>
      <c r="C55" s="13"/>
      <c r="D55" s="13"/>
      <c r="E55" s="13"/>
      <c r="F55" s="22"/>
      <c r="G55" s="22"/>
      <c r="H55" s="22"/>
      <c r="I55" s="22"/>
      <c r="J55" s="22"/>
      <c r="K55" s="22"/>
      <c r="L55" s="22"/>
      <c r="M55" s="22"/>
      <c r="N55" s="22"/>
      <c r="O55" s="20">
        <f t="shared" si="0"/>
        <v>0</v>
      </c>
    </row>
    <row r="56" spans="1:15" x14ac:dyDescent="0.35">
      <c r="A56" s="11" t="s">
        <v>148</v>
      </c>
      <c r="B56" s="12" t="s">
        <v>149</v>
      </c>
      <c r="C56" s="13">
        <v>5468</v>
      </c>
      <c r="D56" s="13">
        <v>2000</v>
      </c>
      <c r="E56" s="13"/>
      <c r="F56" s="22">
        <v>95</v>
      </c>
      <c r="G56" s="22"/>
      <c r="H56" s="22"/>
      <c r="I56" s="22"/>
      <c r="J56" s="22"/>
      <c r="K56" s="22"/>
      <c r="L56" s="22"/>
      <c r="M56" s="22"/>
      <c r="N56" s="22"/>
      <c r="O56" s="20">
        <f t="shared" si="0"/>
        <v>7563</v>
      </c>
    </row>
    <row r="57" spans="1:15" x14ac:dyDescent="0.35">
      <c r="A57" s="11" t="s">
        <v>158</v>
      </c>
      <c r="B57" s="12" t="s">
        <v>159</v>
      </c>
      <c r="C57" s="13"/>
      <c r="D57" s="13"/>
      <c r="E57" s="13"/>
      <c r="F57" s="22"/>
      <c r="G57" s="22"/>
      <c r="H57" s="22"/>
      <c r="I57" s="22"/>
      <c r="J57" s="22"/>
      <c r="K57" s="22"/>
      <c r="L57" s="22"/>
      <c r="M57" s="22"/>
      <c r="N57" s="22"/>
      <c r="O57" s="20">
        <f t="shared" si="0"/>
        <v>0</v>
      </c>
    </row>
    <row r="58" spans="1:15" x14ac:dyDescent="0.35">
      <c r="A58" s="11" t="s">
        <v>74</v>
      </c>
      <c r="B58" s="12" t="s">
        <v>75</v>
      </c>
      <c r="C58" s="13"/>
      <c r="D58" s="13"/>
      <c r="E58" s="13"/>
      <c r="F58" s="22"/>
      <c r="G58" s="22"/>
      <c r="H58" s="22"/>
      <c r="I58" s="22"/>
      <c r="J58" s="22"/>
      <c r="K58" s="22"/>
      <c r="L58" s="22"/>
      <c r="M58" s="22"/>
      <c r="N58" s="22"/>
      <c r="O58" s="20">
        <f t="shared" si="0"/>
        <v>0</v>
      </c>
    </row>
    <row r="59" spans="1:15" x14ac:dyDescent="0.35">
      <c r="A59" s="11" t="s">
        <v>186</v>
      </c>
      <c r="B59" s="12" t="s">
        <v>187</v>
      </c>
      <c r="C59" s="13"/>
      <c r="D59" s="13">
        <v>2610</v>
      </c>
      <c r="E59" s="13"/>
      <c r="F59" s="22"/>
      <c r="G59" s="22">
        <v>2490</v>
      </c>
      <c r="H59" s="22">
        <v>7510</v>
      </c>
      <c r="I59" s="22">
        <v>2465</v>
      </c>
      <c r="J59" s="22">
        <v>2465</v>
      </c>
      <c r="K59" s="22">
        <v>2465</v>
      </c>
      <c r="L59" s="22"/>
      <c r="M59" s="22"/>
      <c r="N59" s="22"/>
      <c r="O59" s="20">
        <f t="shared" si="0"/>
        <v>20005</v>
      </c>
    </row>
    <row r="60" spans="1:15" x14ac:dyDescent="0.35">
      <c r="A60" s="11" t="s">
        <v>112</v>
      </c>
      <c r="B60" s="12" t="s">
        <v>113</v>
      </c>
      <c r="C60" s="13"/>
      <c r="D60" s="13"/>
      <c r="E60" s="13"/>
      <c r="F60" s="22"/>
      <c r="G60" s="22"/>
      <c r="H60" s="22"/>
      <c r="I60" s="22"/>
      <c r="J60" s="22"/>
      <c r="K60" s="22"/>
      <c r="L60" s="22"/>
      <c r="M60" s="22"/>
      <c r="N60" s="22"/>
      <c r="O60" s="20">
        <f t="shared" si="0"/>
        <v>0</v>
      </c>
    </row>
    <row r="61" spans="1:15" x14ac:dyDescent="0.35">
      <c r="A61" s="11" t="s">
        <v>31</v>
      </c>
      <c r="B61" s="12" t="s">
        <v>32</v>
      </c>
      <c r="C61" s="13">
        <f>2087+3314+2375</f>
        <v>7776</v>
      </c>
      <c r="D61" s="13"/>
      <c r="E61" s="13"/>
      <c r="F61" s="22"/>
      <c r="G61" s="22"/>
      <c r="H61" s="22"/>
      <c r="I61" s="22">
        <v>3267</v>
      </c>
      <c r="J61" s="22">
        <v>5390</v>
      </c>
      <c r="K61" s="22"/>
      <c r="L61" s="22"/>
      <c r="M61" s="22"/>
      <c r="N61" s="22"/>
      <c r="O61" s="20">
        <f t="shared" si="0"/>
        <v>16433</v>
      </c>
    </row>
    <row r="62" spans="1:15" x14ac:dyDescent="0.35">
      <c r="A62" s="11" t="s">
        <v>33</v>
      </c>
      <c r="B62" s="12" t="s">
        <v>34</v>
      </c>
      <c r="C62" s="13">
        <v>841</v>
      </c>
      <c r="D62" s="13">
        <v>1939</v>
      </c>
      <c r="E62" s="13">
        <v>1930</v>
      </c>
      <c r="F62" s="22"/>
      <c r="G62" s="22">
        <v>2797</v>
      </c>
      <c r="H62" s="22">
        <v>1855</v>
      </c>
      <c r="I62" s="22">
        <v>1602</v>
      </c>
      <c r="J62" s="22">
        <v>770</v>
      </c>
      <c r="K62" s="22">
        <v>2270</v>
      </c>
      <c r="L62" s="22"/>
      <c r="M62" s="22"/>
      <c r="N62" s="22"/>
      <c r="O62" s="20">
        <f t="shared" si="0"/>
        <v>14004</v>
      </c>
    </row>
    <row r="63" spans="1:15" x14ac:dyDescent="0.35">
      <c r="A63" s="11" t="s">
        <v>209</v>
      </c>
      <c r="B63" s="12" t="s">
        <v>210</v>
      </c>
      <c r="C63" s="13"/>
      <c r="D63" s="13"/>
      <c r="E63" s="13"/>
      <c r="F63" s="22">
        <v>2700</v>
      </c>
      <c r="G63" s="22">
        <v>860</v>
      </c>
      <c r="H63" s="22">
        <v>215</v>
      </c>
      <c r="I63" s="22">
        <v>215</v>
      </c>
      <c r="J63" s="22">
        <v>215</v>
      </c>
      <c r="K63" s="22">
        <v>215</v>
      </c>
      <c r="L63" s="22"/>
      <c r="M63" s="22"/>
      <c r="N63" s="22"/>
      <c r="O63" s="20">
        <f t="shared" si="0"/>
        <v>4420</v>
      </c>
    </row>
    <row r="64" spans="1:15" x14ac:dyDescent="0.35">
      <c r="A64" s="11" t="s">
        <v>35</v>
      </c>
      <c r="B64" s="12" t="s">
        <v>36</v>
      </c>
      <c r="C64" s="13"/>
      <c r="D64" s="13"/>
      <c r="E64" s="13"/>
      <c r="F64" s="22"/>
      <c r="G64" s="22"/>
      <c r="H64" s="22"/>
      <c r="I64" s="22"/>
      <c r="J64" s="22"/>
      <c r="K64" s="22"/>
      <c r="L64" s="22"/>
      <c r="M64" s="22"/>
      <c r="N64" s="22"/>
      <c r="O64" s="20">
        <f t="shared" si="0"/>
        <v>0</v>
      </c>
    </row>
    <row r="65" spans="1:15" x14ac:dyDescent="0.35">
      <c r="A65" s="11" t="s">
        <v>169</v>
      </c>
      <c r="B65" s="12" t="s">
        <v>170</v>
      </c>
      <c r="C65" s="13"/>
      <c r="D65" s="13"/>
      <c r="E65" s="13"/>
      <c r="F65" s="22"/>
      <c r="G65" s="22"/>
      <c r="H65" s="22"/>
      <c r="I65" s="22"/>
      <c r="J65" s="22"/>
      <c r="K65" s="22"/>
      <c r="L65" s="22"/>
      <c r="M65" s="22"/>
      <c r="N65" s="22"/>
      <c r="O65" s="20">
        <f t="shared" si="0"/>
        <v>0</v>
      </c>
    </row>
    <row r="66" spans="1:15" x14ac:dyDescent="0.35">
      <c r="A66" s="11" t="s">
        <v>138</v>
      </c>
      <c r="B66" s="12" t="s">
        <v>139</v>
      </c>
      <c r="C66" s="13"/>
      <c r="D66" s="13"/>
      <c r="E66" s="13"/>
      <c r="F66" s="22"/>
      <c r="G66" s="22"/>
      <c r="H66" s="22"/>
      <c r="I66" s="22"/>
      <c r="J66" s="22"/>
      <c r="K66" s="22"/>
      <c r="L66" s="22"/>
      <c r="M66" s="22"/>
      <c r="N66" s="22"/>
      <c r="O66" s="20">
        <f t="shared" si="0"/>
        <v>0</v>
      </c>
    </row>
    <row r="67" spans="1:15" x14ac:dyDescent="0.35">
      <c r="A67" s="11" t="s">
        <v>213</v>
      </c>
      <c r="B67" s="12" t="s">
        <v>214</v>
      </c>
      <c r="C67" s="13"/>
      <c r="D67" s="13"/>
      <c r="E67" s="13"/>
      <c r="F67" s="22"/>
      <c r="G67" s="22"/>
      <c r="H67" s="22"/>
      <c r="I67" s="22"/>
      <c r="J67" s="22"/>
      <c r="K67" s="22">
        <v>360</v>
      </c>
      <c r="L67" s="22"/>
      <c r="M67" s="22"/>
      <c r="N67" s="22"/>
      <c r="O67" s="20">
        <f t="shared" si="0"/>
        <v>360</v>
      </c>
    </row>
    <row r="68" spans="1:15" x14ac:dyDescent="0.35">
      <c r="A68" s="11" t="s">
        <v>76</v>
      </c>
      <c r="B68" s="12" t="s">
        <v>77</v>
      </c>
      <c r="C68" s="13"/>
      <c r="D68" s="13"/>
      <c r="E68" s="13"/>
      <c r="F68" s="22"/>
      <c r="G68" s="22"/>
      <c r="H68" s="22"/>
      <c r="I68" s="22"/>
      <c r="J68" s="22"/>
      <c r="K68" s="22"/>
      <c r="L68" s="22"/>
      <c r="M68" s="22"/>
      <c r="N68" s="22"/>
      <c r="O68" s="20">
        <f t="shared" si="0"/>
        <v>0</v>
      </c>
    </row>
    <row r="69" spans="1:15" x14ac:dyDescent="0.35">
      <c r="A69" s="11" t="s">
        <v>78</v>
      </c>
      <c r="B69" s="12" t="s">
        <v>79</v>
      </c>
      <c r="C69" s="13"/>
      <c r="D69" s="13"/>
      <c r="E69" s="13">
        <v>300</v>
      </c>
      <c r="F69" s="22">
        <v>470</v>
      </c>
      <c r="G69" s="22"/>
      <c r="H69" s="22"/>
      <c r="I69" s="22">
        <v>80</v>
      </c>
      <c r="J69" s="22"/>
      <c r="K69" s="22">
        <v>304</v>
      </c>
      <c r="L69" s="22"/>
      <c r="M69" s="22"/>
      <c r="N69" s="22"/>
      <c r="O69" s="20">
        <f t="shared" si="0"/>
        <v>1154</v>
      </c>
    </row>
    <row r="70" spans="1:15" x14ac:dyDescent="0.35">
      <c r="A70" s="11" t="s">
        <v>94</v>
      </c>
      <c r="B70" s="12" t="s">
        <v>95</v>
      </c>
      <c r="C70" s="13">
        <v>1000</v>
      </c>
      <c r="D70" s="13">
        <v>1445.5</v>
      </c>
      <c r="E70" s="13">
        <v>1048</v>
      </c>
      <c r="F70" s="22">
        <v>2717</v>
      </c>
      <c r="G70" s="22"/>
      <c r="H70" s="22"/>
      <c r="I70" s="22">
        <v>1696</v>
      </c>
      <c r="J70" s="22">
        <v>542</v>
      </c>
      <c r="K70" s="22">
        <v>1014</v>
      </c>
      <c r="L70" s="22"/>
      <c r="M70" s="22"/>
      <c r="N70" s="22"/>
      <c r="O70" s="20">
        <f t="shared" si="0"/>
        <v>9462.5</v>
      </c>
    </row>
    <row r="71" spans="1:15" x14ac:dyDescent="0.35">
      <c r="A71" s="11" t="s">
        <v>37</v>
      </c>
      <c r="B71" s="12" t="s">
        <v>38</v>
      </c>
      <c r="C71" s="13"/>
      <c r="D71" s="13">
        <f>640+555</f>
        <v>1195</v>
      </c>
      <c r="E71" s="13"/>
      <c r="F71" s="22"/>
      <c r="G71" s="22">
        <v>370</v>
      </c>
      <c r="H71" s="22"/>
      <c r="I71" s="22">
        <v>380</v>
      </c>
      <c r="J71" s="22"/>
      <c r="K71" s="22"/>
      <c r="L71" s="22"/>
      <c r="M71" s="22"/>
      <c r="N71" s="22"/>
      <c r="O71" s="20">
        <f t="shared" si="0"/>
        <v>1945</v>
      </c>
    </row>
    <row r="72" spans="1:15" x14ac:dyDescent="0.35">
      <c r="A72" s="11" t="s">
        <v>80</v>
      </c>
      <c r="B72" s="12" t="s">
        <v>81</v>
      </c>
      <c r="C72" s="13">
        <v>110</v>
      </c>
      <c r="D72" s="13">
        <v>110</v>
      </c>
      <c r="E72" s="13">
        <v>110</v>
      </c>
      <c r="F72" s="22">
        <v>115</v>
      </c>
      <c r="G72" s="22"/>
      <c r="H72" s="22">
        <v>225</v>
      </c>
      <c r="I72" s="22">
        <v>110</v>
      </c>
      <c r="J72" s="22">
        <v>110</v>
      </c>
      <c r="K72" s="22">
        <v>110</v>
      </c>
      <c r="L72" s="22"/>
      <c r="M72" s="22"/>
      <c r="N72" s="22"/>
      <c r="O72" s="20">
        <f t="shared" si="0"/>
        <v>1000</v>
      </c>
    </row>
    <row r="73" spans="1:15" x14ac:dyDescent="0.35">
      <c r="A73" s="11" t="s">
        <v>39</v>
      </c>
      <c r="B73" s="12" t="s">
        <v>40</v>
      </c>
      <c r="C73" s="13"/>
      <c r="D73" s="13"/>
      <c r="E73" s="13">
        <f>2111+3211</f>
        <v>5322</v>
      </c>
      <c r="F73" s="22"/>
      <c r="G73" s="22"/>
      <c r="H73" s="22">
        <v>8104.5</v>
      </c>
      <c r="I73" s="22"/>
      <c r="J73" s="22"/>
      <c r="K73" s="22"/>
      <c r="L73" s="22"/>
      <c r="M73" s="22"/>
      <c r="N73" s="22"/>
      <c r="O73" s="20">
        <f t="shared" ref="O73:O99" si="1">SUM(C73:N73)</f>
        <v>13426.5</v>
      </c>
    </row>
    <row r="74" spans="1:15" x14ac:dyDescent="0.35">
      <c r="A74" s="11" t="s">
        <v>140</v>
      </c>
      <c r="B74" s="12" t="s">
        <v>141</v>
      </c>
      <c r="C74" s="13">
        <f>1686.67+1686.67+1686.67+1686.67+1686.67</f>
        <v>8433.35</v>
      </c>
      <c r="D74" s="13"/>
      <c r="E74" s="13"/>
      <c r="F74" s="22"/>
      <c r="G74" s="22"/>
      <c r="H74" s="22"/>
      <c r="I74" s="22">
        <v>10120.02</v>
      </c>
      <c r="J74" s="22">
        <v>1686.67</v>
      </c>
      <c r="K74" s="22">
        <v>1686.67</v>
      </c>
      <c r="L74" s="22"/>
      <c r="M74" s="22"/>
      <c r="N74" s="22"/>
      <c r="O74" s="20">
        <f t="shared" si="1"/>
        <v>21926.71</v>
      </c>
    </row>
    <row r="75" spans="1:15" x14ac:dyDescent="0.35">
      <c r="A75" s="11" t="s">
        <v>82</v>
      </c>
      <c r="B75" s="12" t="s">
        <v>83</v>
      </c>
      <c r="C75" s="13">
        <v>4500</v>
      </c>
      <c r="D75" s="13">
        <v>4500</v>
      </c>
      <c r="E75" s="13">
        <v>4500</v>
      </c>
      <c r="F75" s="22">
        <v>4500</v>
      </c>
      <c r="G75" s="22">
        <v>4500</v>
      </c>
      <c r="H75" s="22">
        <v>4500</v>
      </c>
      <c r="I75" s="22">
        <v>4500</v>
      </c>
      <c r="J75" s="22">
        <v>4500</v>
      </c>
      <c r="K75" s="22">
        <v>4500</v>
      </c>
      <c r="L75" s="22"/>
      <c r="M75" s="22"/>
      <c r="N75" s="22"/>
      <c r="O75" s="20">
        <f t="shared" si="1"/>
        <v>40500</v>
      </c>
    </row>
    <row r="76" spans="1:15" x14ac:dyDescent="0.35">
      <c r="A76" s="11" t="s">
        <v>41</v>
      </c>
      <c r="B76" s="12" t="s">
        <v>42</v>
      </c>
      <c r="C76" s="13"/>
      <c r="D76" s="13"/>
      <c r="E76" s="13"/>
      <c r="F76" s="22"/>
      <c r="G76" s="22"/>
      <c r="H76" s="22"/>
      <c r="I76" s="22"/>
      <c r="J76" s="22"/>
      <c r="K76" s="22"/>
      <c r="L76" s="22"/>
      <c r="M76" s="22"/>
      <c r="N76" s="22"/>
      <c r="O76" s="20">
        <f t="shared" si="1"/>
        <v>0</v>
      </c>
    </row>
    <row r="77" spans="1:15" x14ac:dyDescent="0.35">
      <c r="A77" s="11" t="s">
        <v>44</v>
      </c>
      <c r="B77" s="12" t="s">
        <v>43</v>
      </c>
      <c r="C77" s="13"/>
      <c r="D77" s="13"/>
      <c r="E77" s="13">
        <v>1000</v>
      </c>
      <c r="F77" s="22"/>
      <c r="G77" s="22"/>
      <c r="H77" s="22"/>
      <c r="I77" s="22"/>
      <c r="J77" s="22"/>
      <c r="K77" s="22"/>
      <c r="L77" s="22"/>
      <c r="M77" s="22"/>
      <c r="N77" s="22"/>
      <c r="O77" s="20">
        <f t="shared" si="1"/>
        <v>1000</v>
      </c>
    </row>
    <row r="78" spans="1:15" x14ac:dyDescent="0.35">
      <c r="A78" s="11" t="s">
        <v>96</v>
      </c>
      <c r="B78" s="12" t="s">
        <v>97</v>
      </c>
      <c r="C78" s="13"/>
      <c r="D78" s="13"/>
      <c r="E78" s="13"/>
      <c r="F78" s="22"/>
      <c r="G78" s="22"/>
      <c r="H78" s="22"/>
      <c r="I78" s="22"/>
      <c r="J78" s="22"/>
      <c r="K78" s="22"/>
      <c r="L78" s="22"/>
      <c r="M78" s="22"/>
      <c r="N78" s="22"/>
      <c r="O78" s="20">
        <f t="shared" si="1"/>
        <v>0</v>
      </c>
    </row>
    <row r="79" spans="1:15" x14ac:dyDescent="0.35">
      <c r="A79" s="11" t="s">
        <v>200</v>
      </c>
      <c r="B79" s="12" t="s">
        <v>201</v>
      </c>
      <c r="C79" s="13">
        <v>1195</v>
      </c>
      <c r="D79" s="13"/>
      <c r="E79" s="13"/>
      <c r="F79" s="22"/>
      <c r="G79" s="22"/>
      <c r="H79" s="22"/>
      <c r="I79" s="22"/>
      <c r="J79" s="22"/>
      <c r="K79" s="22"/>
      <c r="L79" s="22"/>
      <c r="M79" s="22"/>
      <c r="N79" s="22"/>
      <c r="O79" s="20">
        <f t="shared" si="1"/>
        <v>1195</v>
      </c>
    </row>
    <row r="80" spans="1:15" x14ac:dyDescent="0.35">
      <c r="A80" s="11" t="s">
        <v>166</v>
      </c>
      <c r="B80" s="12" t="s">
        <v>167</v>
      </c>
      <c r="C80" s="13"/>
      <c r="D80" s="13"/>
      <c r="E80" s="13"/>
      <c r="F80" s="22"/>
      <c r="G80" s="22"/>
      <c r="H80" s="22"/>
      <c r="I80" s="22"/>
      <c r="J80" s="22"/>
      <c r="K80" s="22"/>
      <c r="L80" s="22"/>
      <c r="M80" s="22"/>
      <c r="N80" s="22"/>
      <c r="O80" s="20">
        <f t="shared" si="1"/>
        <v>0</v>
      </c>
    </row>
    <row r="81" spans="1:15" x14ac:dyDescent="0.35">
      <c r="A81" s="11" t="s">
        <v>152</v>
      </c>
      <c r="B81" s="12" t="s">
        <v>153</v>
      </c>
      <c r="C81" s="13"/>
      <c r="D81" s="13"/>
      <c r="E81" s="13"/>
      <c r="F81" s="22"/>
      <c r="G81" s="22"/>
      <c r="H81" s="22"/>
      <c r="I81" s="22"/>
      <c r="J81" s="22"/>
      <c r="K81" s="22"/>
      <c r="L81" s="22"/>
      <c r="M81" s="22"/>
      <c r="N81" s="22"/>
      <c r="O81" s="20">
        <f t="shared" si="1"/>
        <v>0</v>
      </c>
    </row>
    <row r="82" spans="1:15" x14ac:dyDescent="0.35">
      <c r="A82" s="11" t="s">
        <v>45</v>
      </c>
      <c r="B82" s="12" t="s">
        <v>46</v>
      </c>
      <c r="C82" s="13"/>
      <c r="D82" s="13"/>
      <c r="E82" s="13">
        <v>2128.5</v>
      </c>
      <c r="F82" s="22">
        <v>200</v>
      </c>
      <c r="G82" s="22"/>
      <c r="H82" s="22"/>
      <c r="I82" s="22"/>
      <c r="J82" s="22"/>
      <c r="K82" s="22"/>
      <c r="L82" s="22"/>
      <c r="M82" s="22"/>
      <c r="N82" s="22"/>
      <c r="O82" s="20">
        <f t="shared" si="1"/>
        <v>2328.5</v>
      </c>
    </row>
    <row r="83" spans="1:15" x14ac:dyDescent="0.35">
      <c r="A83" s="11" t="s">
        <v>118</v>
      </c>
      <c r="B83" s="12" t="s">
        <v>119</v>
      </c>
      <c r="C83" s="13"/>
      <c r="D83" s="13"/>
      <c r="E83" s="13"/>
      <c r="F83" s="22"/>
      <c r="G83" s="22"/>
      <c r="H83" s="22"/>
      <c r="I83" s="22"/>
      <c r="J83" s="22"/>
      <c r="K83" s="22"/>
      <c r="L83" s="22"/>
      <c r="M83" s="22"/>
      <c r="N83" s="22"/>
      <c r="O83" s="20">
        <f t="shared" si="1"/>
        <v>0</v>
      </c>
    </row>
    <row r="84" spans="1:15" x14ac:dyDescent="0.35">
      <c r="A84" s="11" t="s">
        <v>160</v>
      </c>
      <c r="B84" s="12" t="s">
        <v>161</v>
      </c>
      <c r="C84" s="13">
        <v>1520</v>
      </c>
      <c r="D84" s="13">
        <v>1520</v>
      </c>
      <c r="E84" s="13">
        <v>1520</v>
      </c>
      <c r="F84" s="22">
        <v>1520</v>
      </c>
      <c r="G84" s="22">
        <v>1520</v>
      </c>
      <c r="H84" s="22">
        <v>1520</v>
      </c>
      <c r="I84" s="22">
        <v>1520</v>
      </c>
      <c r="J84" s="22">
        <v>1520</v>
      </c>
      <c r="K84" s="22">
        <v>1520</v>
      </c>
      <c r="L84" s="22"/>
      <c r="M84" s="22"/>
      <c r="N84" s="22"/>
      <c r="O84" s="20">
        <f t="shared" si="1"/>
        <v>13680</v>
      </c>
    </row>
    <row r="85" spans="1:15" x14ac:dyDescent="0.35">
      <c r="A85" s="11" t="s">
        <v>202</v>
      </c>
      <c r="B85" s="12" t="s">
        <v>203</v>
      </c>
      <c r="C85" s="13"/>
      <c r="D85" s="13">
        <f>298.3+440</f>
        <v>738.3</v>
      </c>
      <c r="E85" s="13"/>
      <c r="F85" s="22"/>
      <c r="G85" s="22"/>
      <c r="H85" s="22"/>
      <c r="I85" s="22"/>
      <c r="J85" s="22"/>
      <c r="K85" s="22">
        <v>540</v>
      </c>
      <c r="L85" s="22"/>
      <c r="M85" s="22"/>
      <c r="N85" s="22"/>
      <c r="O85" s="20">
        <f t="shared" si="1"/>
        <v>1278.3</v>
      </c>
    </row>
    <row r="86" spans="1:15" x14ac:dyDescent="0.35">
      <c r="A86" s="11" t="s">
        <v>48</v>
      </c>
      <c r="B86" s="12" t="s">
        <v>47</v>
      </c>
      <c r="C86" s="13"/>
      <c r="D86" s="13"/>
      <c r="E86" s="13">
        <f>460+906</f>
        <v>1366</v>
      </c>
      <c r="F86" s="22">
        <v>1216.2</v>
      </c>
      <c r="G86" s="22">
        <v>976.1</v>
      </c>
      <c r="H86" s="22">
        <v>825</v>
      </c>
      <c r="I86" s="22"/>
      <c r="J86" s="22">
        <v>820</v>
      </c>
      <c r="K86" s="22">
        <v>922</v>
      </c>
      <c r="L86" s="22"/>
      <c r="M86" s="22"/>
      <c r="N86" s="22"/>
      <c r="O86" s="20">
        <f t="shared" si="1"/>
        <v>6125.2999999999993</v>
      </c>
    </row>
    <row r="87" spans="1:15" x14ac:dyDescent="0.35">
      <c r="A87" s="11" t="s">
        <v>154</v>
      </c>
      <c r="B87" s="12" t="s">
        <v>155</v>
      </c>
      <c r="C87" s="13"/>
      <c r="D87" s="13"/>
      <c r="E87" s="13"/>
      <c r="F87" s="22"/>
      <c r="G87" s="22"/>
      <c r="H87" s="22"/>
      <c r="I87" s="22"/>
      <c r="J87" s="22"/>
      <c r="K87" s="22"/>
      <c r="L87" s="22"/>
      <c r="M87" s="22"/>
      <c r="N87" s="22"/>
      <c r="O87" s="20">
        <f t="shared" si="1"/>
        <v>0</v>
      </c>
    </row>
    <row r="88" spans="1:15" x14ac:dyDescent="0.35">
      <c r="A88" s="11" t="s">
        <v>114</v>
      </c>
      <c r="B88" s="12" t="s">
        <v>115</v>
      </c>
      <c r="C88" s="13"/>
      <c r="D88" s="13"/>
      <c r="E88" s="13"/>
      <c r="F88" s="22"/>
      <c r="G88" s="22"/>
      <c r="H88" s="22"/>
      <c r="I88" s="22"/>
      <c r="J88" s="22"/>
      <c r="K88" s="22"/>
      <c r="L88" s="22"/>
      <c r="M88" s="22"/>
      <c r="N88" s="22"/>
      <c r="O88" s="20">
        <f t="shared" si="1"/>
        <v>0</v>
      </c>
    </row>
    <row r="89" spans="1:15" x14ac:dyDescent="0.35">
      <c r="A89" s="11" t="s">
        <v>49</v>
      </c>
      <c r="B89" s="12" t="s">
        <v>50</v>
      </c>
      <c r="C89" s="13">
        <v>250</v>
      </c>
      <c r="D89" s="13"/>
      <c r="E89" s="13"/>
      <c r="F89" s="22">
        <v>250</v>
      </c>
      <c r="G89" s="22">
        <v>250</v>
      </c>
      <c r="H89" s="22"/>
      <c r="I89" s="22">
        <v>500</v>
      </c>
      <c r="J89" s="22">
        <v>250</v>
      </c>
      <c r="K89" s="22"/>
      <c r="L89" s="22"/>
      <c r="M89" s="22"/>
      <c r="N89" s="22"/>
      <c r="O89" s="20">
        <f t="shared" si="1"/>
        <v>1500</v>
      </c>
    </row>
    <row r="90" spans="1:15" x14ac:dyDescent="0.35">
      <c r="A90" s="11" t="s">
        <v>142</v>
      </c>
      <c r="B90" s="12" t="s">
        <v>143</v>
      </c>
      <c r="C90" s="13"/>
      <c r="D90" s="13"/>
      <c r="E90" s="13">
        <v>1185</v>
      </c>
      <c r="F90" s="22">
        <v>395</v>
      </c>
      <c r="G90" s="22">
        <v>395</v>
      </c>
      <c r="H90" s="22">
        <v>395</v>
      </c>
      <c r="I90" s="22">
        <v>395</v>
      </c>
      <c r="J90" s="22">
        <v>395</v>
      </c>
      <c r="K90" s="22">
        <v>395</v>
      </c>
      <c r="L90" s="22"/>
      <c r="M90" s="22"/>
      <c r="N90" s="22"/>
      <c r="O90" s="20">
        <f t="shared" si="1"/>
        <v>3555</v>
      </c>
    </row>
    <row r="91" spans="1:15" x14ac:dyDescent="0.35">
      <c r="A91" s="11" t="s">
        <v>162</v>
      </c>
      <c r="B91" s="12" t="s">
        <v>163</v>
      </c>
      <c r="C91" s="13">
        <f>150+150</f>
        <v>300</v>
      </c>
      <c r="D91" s="13">
        <v>150</v>
      </c>
      <c r="E91" s="13">
        <v>150</v>
      </c>
      <c r="F91" s="22">
        <v>150</v>
      </c>
      <c r="G91" s="22">
        <v>150</v>
      </c>
      <c r="H91" s="22">
        <v>150</v>
      </c>
      <c r="I91" s="22">
        <v>150</v>
      </c>
      <c r="J91" s="22">
        <v>150</v>
      </c>
      <c r="K91" s="22">
        <v>150</v>
      </c>
      <c r="L91" s="22"/>
      <c r="M91" s="22"/>
      <c r="N91" s="22"/>
      <c r="O91" s="20">
        <f t="shared" si="1"/>
        <v>1500</v>
      </c>
    </row>
    <row r="92" spans="1:15" x14ac:dyDescent="0.35">
      <c r="A92" s="11" t="s">
        <v>144</v>
      </c>
      <c r="B92" s="12" t="s">
        <v>145</v>
      </c>
      <c r="C92" s="13"/>
      <c r="D92" s="13"/>
      <c r="E92" s="13"/>
      <c r="F92" s="22"/>
      <c r="G92" s="22"/>
      <c r="H92" s="22"/>
      <c r="I92" s="22"/>
      <c r="J92" s="22"/>
      <c r="K92" s="22"/>
      <c r="L92" s="22"/>
      <c r="M92" s="22"/>
      <c r="N92" s="22"/>
      <c r="O92" s="20">
        <f t="shared" si="1"/>
        <v>0</v>
      </c>
    </row>
    <row r="93" spans="1:15" x14ac:dyDescent="0.35">
      <c r="A93" s="11" t="s">
        <v>146</v>
      </c>
      <c r="B93" s="12" t="s">
        <v>147</v>
      </c>
      <c r="C93" s="13"/>
      <c r="D93" s="13"/>
      <c r="E93" s="13">
        <v>410</v>
      </c>
      <c r="F93" s="22"/>
      <c r="G93" s="22"/>
      <c r="H93" s="22">
        <v>570</v>
      </c>
      <c r="I93" s="22"/>
      <c r="J93" s="22"/>
      <c r="K93" s="22">
        <v>510</v>
      </c>
      <c r="L93" s="22"/>
      <c r="M93" s="22"/>
      <c r="N93" s="22"/>
      <c r="O93" s="20">
        <f t="shared" si="1"/>
        <v>1490</v>
      </c>
    </row>
    <row r="94" spans="1:15" x14ac:dyDescent="0.35">
      <c r="A94" s="11" t="s">
        <v>52</v>
      </c>
      <c r="B94" s="12" t="s">
        <v>51</v>
      </c>
      <c r="C94" s="13"/>
      <c r="D94" s="13">
        <f>900+900</f>
        <v>1800</v>
      </c>
      <c r="E94" s="13">
        <v>905</v>
      </c>
      <c r="F94" s="22">
        <v>905</v>
      </c>
      <c r="G94" s="22">
        <v>970</v>
      </c>
      <c r="H94" s="22"/>
      <c r="I94" s="22">
        <v>1940</v>
      </c>
      <c r="J94" s="22"/>
      <c r="K94" s="22"/>
      <c r="L94" s="22"/>
      <c r="M94" s="22"/>
      <c r="N94" s="22"/>
      <c r="O94" s="20">
        <f t="shared" si="1"/>
        <v>6520</v>
      </c>
    </row>
    <row r="95" spans="1:15" x14ac:dyDescent="0.35">
      <c r="A95" s="11" t="s">
        <v>204</v>
      </c>
      <c r="B95" s="12" t="s">
        <v>205</v>
      </c>
      <c r="C95" s="13"/>
      <c r="D95" s="13">
        <v>2360</v>
      </c>
      <c r="E95" s="13"/>
      <c r="F95" s="22"/>
      <c r="G95" s="22"/>
      <c r="H95" s="22">
        <v>955</v>
      </c>
      <c r="I95" s="22"/>
      <c r="J95" s="22"/>
      <c r="K95" s="22"/>
      <c r="L95" s="22"/>
      <c r="M95" s="22"/>
      <c r="N95" s="22"/>
      <c r="O95" s="20">
        <f t="shared" si="1"/>
        <v>3315</v>
      </c>
    </row>
    <row r="96" spans="1:15" x14ac:dyDescent="0.35">
      <c r="A96" s="11" t="s">
        <v>53</v>
      </c>
      <c r="B96" s="12" t="s">
        <v>54</v>
      </c>
      <c r="C96" s="13">
        <v>1060</v>
      </c>
      <c r="D96" s="13">
        <v>3462</v>
      </c>
      <c r="E96" s="13">
        <v>170</v>
      </c>
      <c r="F96" s="22"/>
      <c r="G96" s="22"/>
      <c r="H96" s="22"/>
      <c r="I96" s="22"/>
      <c r="J96" s="22">
        <v>451</v>
      </c>
      <c r="K96" s="22">
        <v>1099</v>
      </c>
      <c r="L96" s="22"/>
      <c r="M96" s="22"/>
      <c r="N96" s="22"/>
      <c r="O96" s="20">
        <f t="shared" si="1"/>
        <v>6242</v>
      </c>
    </row>
    <row r="97" spans="1:15" x14ac:dyDescent="0.35">
      <c r="A97" s="11" t="s">
        <v>104</v>
      </c>
      <c r="B97" s="12" t="s">
        <v>105</v>
      </c>
      <c r="C97" s="13">
        <v>625</v>
      </c>
      <c r="D97" s="13">
        <v>625</v>
      </c>
      <c r="E97" s="13">
        <v>625</v>
      </c>
      <c r="F97" s="22">
        <v>625</v>
      </c>
      <c r="G97" s="22">
        <v>625</v>
      </c>
      <c r="H97" s="22">
        <v>625</v>
      </c>
      <c r="I97" s="22">
        <v>625</v>
      </c>
      <c r="J97" s="22">
        <v>625</v>
      </c>
      <c r="K97" s="22">
        <v>625</v>
      </c>
      <c r="L97" s="22"/>
      <c r="M97" s="22"/>
      <c r="N97" s="22"/>
      <c r="O97" s="20">
        <f t="shared" si="1"/>
        <v>5625</v>
      </c>
    </row>
    <row r="98" spans="1:15" x14ac:dyDescent="0.35">
      <c r="A98" s="11" t="s">
        <v>84</v>
      </c>
      <c r="B98" s="12" t="s">
        <v>85</v>
      </c>
      <c r="C98" s="13"/>
      <c r="D98" s="13"/>
      <c r="E98" s="13"/>
      <c r="F98" s="22"/>
      <c r="G98" s="22"/>
      <c r="H98" s="22"/>
      <c r="I98" s="22"/>
      <c r="J98" s="22"/>
      <c r="K98" s="22"/>
      <c r="L98" s="22"/>
      <c r="M98" s="22"/>
      <c r="N98" s="22"/>
      <c r="O98" s="20">
        <f t="shared" si="1"/>
        <v>0</v>
      </c>
    </row>
    <row r="99" spans="1:15" x14ac:dyDescent="0.35">
      <c r="A99" t="s">
        <v>55</v>
      </c>
      <c r="B99" s="2" t="s">
        <v>56</v>
      </c>
      <c r="C99" s="4">
        <v>110</v>
      </c>
      <c r="D99" s="4">
        <v>130</v>
      </c>
      <c r="E99" s="4">
        <v>270</v>
      </c>
      <c r="F99" s="4"/>
      <c r="G99" s="4">
        <v>324</v>
      </c>
      <c r="H99" s="4">
        <v>255</v>
      </c>
      <c r="I99" s="4">
        <v>290</v>
      </c>
      <c r="J99" s="4">
        <v>311</v>
      </c>
      <c r="K99" s="4">
        <v>503.2</v>
      </c>
      <c r="L99" s="4"/>
      <c r="M99" s="4"/>
      <c r="N99" s="4"/>
      <c r="O99" s="20">
        <f t="shared" si="1"/>
        <v>2193.1999999999998</v>
      </c>
    </row>
    <row r="100" spans="1:15" ht="15" thickBot="1" x14ac:dyDescent="0.4">
      <c r="C100" s="5">
        <f t="shared" ref="C100:N100" si="2">SUM(C5:C99)</f>
        <v>52789.68</v>
      </c>
      <c r="D100" s="6">
        <f>SUM(D5:D99)</f>
        <v>38363.800000000003</v>
      </c>
      <c r="E100" s="6">
        <f t="shared" si="2"/>
        <v>40130.5</v>
      </c>
      <c r="F100" s="6">
        <f t="shared" si="2"/>
        <v>36291.08</v>
      </c>
      <c r="G100" s="6">
        <f t="shared" si="2"/>
        <v>35489.199999999997</v>
      </c>
      <c r="H100" s="6">
        <f t="shared" si="2"/>
        <v>40869.800000000003</v>
      </c>
      <c r="I100" s="6">
        <f>SUM(I5:I99)</f>
        <v>55962.020000000004</v>
      </c>
      <c r="J100" s="6">
        <f>SUM(J5:J99)</f>
        <v>36766.17</v>
      </c>
      <c r="K100" s="6">
        <f t="shared" ref="K100:M100" si="3">SUM(K5:K99)</f>
        <v>36160.07</v>
      </c>
      <c r="L100" s="6">
        <f t="shared" si="3"/>
        <v>0</v>
      </c>
      <c r="M100" s="6">
        <f t="shared" si="3"/>
        <v>0</v>
      </c>
      <c r="N100" s="6">
        <f t="shared" si="2"/>
        <v>0</v>
      </c>
      <c r="O100" s="21">
        <f>SUM(O5:O99)</f>
        <v>372822.32</v>
      </c>
    </row>
    <row r="101" spans="1:15" ht="15" thickTop="1" x14ac:dyDescent="0.35"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7">
        <f>SUM(C100:N100)</f>
        <v>372822.32</v>
      </c>
    </row>
    <row r="102" spans="1:15" x14ac:dyDescent="0.35"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1:15" x14ac:dyDescent="0.35"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1:15" x14ac:dyDescent="0.35"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1:15" x14ac:dyDescent="0.35"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5" x14ac:dyDescent="0.35"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1:15" x14ac:dyDescent="0.35"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5" x14ac:dyDescent="0.35"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5" x14ac:dyDescent="0.35"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5" x14ac:dyDescent="0.35"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5" x14ac:dyDescent="0.35"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5" x14ac:dyDescent="0.35"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4:14" x14ac:dyDescent="0.35"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4:14" x14ac:dyDescent="0.35"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4:14" x14ac:dyDescent="0.35"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4:14" x14ac:dyDescent="0.35"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4:14" x14ac:dyDescent="0.35"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4:14" x14ac:dyDescent="0.35"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4:14" x14ac:dyDescent="0.35"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4:14" x14ac:dyDescent="0.35"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4:14" x14ac:dyDescent="0.35"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4:14" x14ac:dyDescent="0.35"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4:14" x14ac:dyDescent="0.35"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4:14" x14ac:dyDescent="0.35"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4:14" x14ac:dyDescent="0.35"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4:14" x14ac:dyDescent="0.35"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4:14" x14ac:dyDescent="0.35"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4:14" x14ac:dyDescent="0.35"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4:14" x14ac:dyDescent="0.35"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</row>
    <row r="130" spans="4:14" x14ac:dyDescent="0.35"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4:14" x14ac:dyDescent="0.35"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</row>
  </sheetData>
  <printOptions horizontalCentered="1"/>
  <pageMargins left="0.31496062992125984" right="0.31496062992125984" top="0.55118110236220474" bottom="0.55118110236220474" header="0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reken</dc:creator>
  <cp:lastModifiedBy>Bennie Potgieter</cp:lastModifiedBy>
  <cp:lastPrinted>2026-10-07T08:00:36Z</cp:lastPrinted>
  <dcterms:created xsi:type="dcterms:W3CDTF">2024-04-03T13:35:17Z</dcterms:created>
  <dcterms:modified xsi:type="dcterms:W3CDTF">2026-10-07T08:00:47Z</dcterms:modified>
</cp:coreProperties>
</file>